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1 IRP\Assumptions\AVA Emissions\"/>
    </mc:Choice>
  </mc:AlternateContent>
  <xr:revisionPtr revIDLastSave="0" documentId="8_{2CD737CF-EEC3-45BB-8506-90F25E8DF798}" xr6:coauthVersionLast="44" xr6:coauthVersionMax="44" xr10:uidLastSave="{00000000-0000-0000-0000-000000000000}"/>
  <bookViews>
    <workbookView xWindow="-120" yWindow="-120" windowWidth="29040" windowHeight="15990" xr2:uid="{6DFD8F9A-5C96-420C-92ED-23DD654CB0EF}"/>
  </bookViews>
  <sheets>
    <sheet name="Avist Owned Resource Emiss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M15" i="1" s="1"/>
  <c r="Q66" i="1"/>
  <c r="P66" i="1"/>
  <c r="O66" i="1"/>
  <c r="N66" i="1"/>
  <c r="M66" i="1"/>
  <c r="Q65" i="1"/>
  <c r="P65" i="1"/>
  <c r="O65" i="1"/>
  <c r="N65" i="1"/>
  <c r="M65" i="1"/>
  <c r="Q64" i="1"/>
  <c r="P64" i="1"/>
  <c r="O64" i="1"/>
  <c r="N64" i="1"/>
  <c r="M64" i="1"/>
  <c r="Q63" i="1"/>
  <c r="P63" i="1"/>
  <c r="O63" i="1"/>
  <c r="N63" i="1"/>
  <c r="M63" i="1"/>
  <c r="Q62" i="1"/>
  <c r="P62" i="1"/>
  <c r="O62" i="1"/>
  <c r="N62" i="1"/>
  <c r="M62" i="1"/>
  <c r="Q61" i="1"/>
  <c r="P61" i="1"/>
  <c r="O61" i="1"/>
  <c r="N61" i="1"/>
  <c r="M61" i="1"/>
  <c r="Q60" i="1"/>
  <c r="P60" i="1"/>
  <c r="O60" i="1"/>
  <c r="N60" i="1"/>
  <c r="M60" i="1"/>
  <c r="Q59" i="1"/>
  <c r="P59" i="1"/>
  <c r="O59" i="1"/>
  <c r="N59" i="1"/>
  <c r="M59" i="1"/>
  <c r="Q58" i="1"/>
  <c r="P58" i="1"/>
  <c r="O58" i="1"/>
  <c r="N58" i="1"/>
  <c r="M58" i="1"/>
  <c r="N46" i="1"/>
  <c r="O46" i="1"/>
  <c r="P46" i="1"/>
  <c r="Q46" i="1"/>
  <c r="N47" i="1"/>
  <c r="O47" i="1"/>
  <c r="P47" i="1"/>
  <c r="Q47" i="1"/>
  <c r="N48" i="1"/>
  <c r="O48" i="1"/>
  <c r="P48" i="1"/>
  <c r="Q48" i="1"/>
  <c r="N49" i="1"/>
  <c r="O49" i="1"/>
  <c r="P49" i="1"/>
  <c r="Q49" i="1"/>
  <c r="N50" i="1"/>
  <c r="O50" i="1"/>
  <c r="P50" i="1"/>
  <c r="Q50" i="1"/>
  <c r="N51" i="1"/>
  <c r="O51" i="1"/>
  <c r="P51" i="1"/>
  <c r="Q51" i="1"/>
  <c r="N52" i="1"/>
  <c r="O52" i="1"/>
  <c r="P52" i="1"/>
  <c r="Q52" i="1"/>
  <c r="N53" i="1"/>
  <c r="O53" i="1"/>
  <c r="P53" i="1"/>
  <c r="Q53" i="1"/>
  <c r="N54" i="1"/>
  <c r="O54" i="1"/>
  <c r="P54" i="1"/>
  <c r="Q54" i="1"/>
  <c r="M47" i="1"/>
  <c r="M48" i="1"/>
  <c r="M49" i="1"/>
  <c r="M50" i="1"/>
  <c r="M51" i="1"/>
  <c r="M52" i="1"/>
  <c r="M53" i="1"/>
  <c r="M54" i="1"/>
  <c r="M46" i="1"/>
  <c r="M34" i="1"/>
  <c r="N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0" i="1"/>
  <c r="N40" i="1"/>
  <c r="O40" i="1"/>
  <c r="P40" i="1"/>
  <c r="Q40" i="1"/>
  <c r="M41" i="1"/>
  <c r="N41" i="1"/>
  <c r="O41" i="1"/>
  <c r="P41" i="1"/>
  <c r="Q41" i="1"/>
  <c r="N33" i="1"/>
  <c r="O33" i="1"/>
  <c r="P33" i="1"/>
  <c r="Q33" i="1"/>
  <c r="M33" i="1"/>
  <c r="Q28" i="1"/>
  <c r="P28" i="1"/>
  <c r="O28" i="1"/>
  <c r="N28" i="1"/>
  <c r="M28" i="1"/>
  <c r="Q27" i="1"/>
  <c r="P27" i="1"/>
  <c r="O27" i="1"/>
  <c r="N27" i="1"/>
  <c r="M27" i="1"/>
  <c r="Q26" i="1"/>
  <c r="P26" i="1"/>
  <c r="O26" i="1"/>
  <c r="N26" i="1"/>
  <c r="M26" i="1"/>
  <c r="Q25" i="1"/>
  <c r="P25" i="1"/>
  <c r="O25" i="1"/>
  <c r="N25" i="1"/>
  <c r="M25" i="1"/>
  <c r="Q24" i="1"/>
  <c r="P24" i="1"/>
  <c r="O24" i="1"/>
  <c r="N24" i="1"/>
  <c r="M24" i="1"/>
  <c r="Q23" i="1"/>
  <c r="P23" i="1"/>
  <c r="O23" i="1"/>
  <c r="N23" i="1"/>
  <c r="M23" i="1"/>
  <c r="Q22" i="1"/>
  <c r="P22" i="1"/>
  <c r="O22" i="1"/>
  <c r="N22" i="1"/>
  <c r="M22" i="1"/>
  <c r="Q21" i="1"/>
  <c r="P21" i="1"/>
  <c r="O21" i="1"/>
  <c r="N21" i="1"/>
  <c r="M21" i="1"/>
  <c r="Q20" i="1"/>
  <c r="P20" i="1"/>
  <c r="O20" i="1"/>
  <c r="N20" i="1"/>
  <c r="M20" i="1"/>
  <c r="M14" i="1" l="1"/>
  <c r="N14" i="1"/>
  <c r="O14" i="1"/>
  <c r="P14" i="1"/>
  <c r="Q14" i="1"/>
  <c r="N15" i="1"/>
  <c r="O15" i="1"/>
  <c r="P15" i="1"/>
  <c r="Q15" i="1"/>
  <c r="Q13" i="1"/>
  <c r="P13" i="1"/>
  <c r="O13" i="1"/>
  <c r="N13" i="1"/>
  <c r="M13" i="1"/>
  <c r="Q12" i="1"/>
  <c r="P12" i="1"/>
  <c r="O12" i="1"/>
  <c r="N12" i="1"/>
  <c r="M12" i="1"/>
  <c r="Q11" i="1"/>
  <c r="P11" i="1"/>
  <c r="O11" i="1"/>
  <c r="N11" i="1"/>
  <c r="M11" i="1"/>
  <c r="Q10" i="1"/>
  <c r="P10" i="1"/>
  <c r="O10" i="1"/>
  <c r="N10" i="1"/>
  <c r="M10" i="1"/>
  <c r="Q9" i="1"/>
  <c r="P9" i="1"/>
  <c r="O9" i="1"/>
  <c r="N9" i="1"/>
  <c r="M9" i="1"/>
  <c r="Q8" i="1"/>
  <c r="P8" i="1"/>
  <c r="O8" i="1"/>
  <c r="N8" i="1"/>
  <c r="M8" i="1"/>
  <c r="Q7" i="1"/>
  <c r="P7" i="1"/>
  <c r="O7" i="1"/>
  <c r="N7" i="1"/>
  <c r="M7" i="1"/>
  <c r="F40" i="1" l="1"/>
  <c r="F41" i="1"/>
  <c r="F28" i="1"/>
  <c r="F27" i="1"/>
  <c r="F15" i="1"/>
  <c r="F14" i="1"/>
  <c r="H79" i="1" l="1"/>
  <c r="G79" i="1"/>
  <c r="F79" i="1"/>
  <c r="E79" i="1"/>
  <c r="D79" i="1"/>
  <c r="H78" i="1"/>
  <c r="G78" i="1"/>
  <c r="F78" i="1"/>
  <c r="E78" i="1"/>
  <c r="D78" i="1"/>
  <c r="H66" i="1"/>
  <c r="G66" i="1"/>
  <c r="F66" i="1"/>
  <c r="E66" i="1"/>
  <c r="D66" i="1"/>
  <c r="H65" i="1"/>
  <c r="G65" i="1"/>
  <c r="F65" i="1"/>
  <c r="E65" i="1"/>
  <c r="D65" i="1"/>
  <c r="H54" i="1"/>
  <c r="G54" i="1"/>
  <c r="F54" i="1"/>
  <c r="E54" i="1"/>
  <c r="D54" i="1"/>
  <c r="H53" i="1"/>
  <c r="G53" i="1"/>
  <c r="F53" i="1"/>
  <c r="E53" i="1"/>
  <c r="D53" i="1"/>
  <c r="H41" i="1"/>
  <c r="G41" i="1"/>
  <c r="E41" i="1"/>
  <c r="D41" i="1"/>
  <c r="H40" i="1"/>
  <c r="G40" i="1"/>
  <c r="E40" i="1"/>
  <c r="D40" i="1"/>
  <c r="H28" i="1"/>
  <c r="G28" i="1"/>
  <c r="E28" i="1"/>
  <c r="D28" i="1"/>
  <c r="H27" i="1"/>
  <c r="G27" i="1"/>
  <c r="E27" i="1"/>
  <c r="D27" i="1"/>
  <c r="E14" i="1"/>
  <c r="G14" i="1"/>
  <c r="H14" i="1"/>
  <c r="E15" i="1"/>
  <c r="G15" i="1"/>
  <c r="H15" i="1"/>
  <c r="D14" i="1"/>
</calcChain>
</file>

<file path=xl/sharedStrings.xml><?xml version="1.0" encoding="utf-8"?>
<sst xmlns="http://schemas.openxmlformats.org/spreadsheetml/2006/main" count="298" uniqueCount="31">
  <si>
    <t>Colstrip 3 &amp; 4</t>
  </si>
  <si>
    <t>Rathdrum</t>
  </si>
  <si>
    <t>Northeast</t>
  </si>
  <si>
    <t>Boulder Park</t>
  </si>
  <si>
    <t>Coyote Springs II</t>
  </si>
  <si>
    <t>Kettle Falls CT</t>
  </si>
  <si>
    <t>Kettle Falls</t>
  </si>
  <si>
    <t>Total</t>
  </si>
  <si>
    <t>Total within WA</t>
  </si>
  <si>
    <t>State</t>
  </si>
  <si>
    <t>Montana</t>
  </si>
  <si>
    <t>Fuel Type</t>
  </si>
  <si>
    <t>Natural gas</t>
  </si>
  <si>
    <t>Wood</t>
  </si>
  <si>
    <t>Idaho</t>
  </si>
  <si>
    <t>Washington</t>
  </si>
  <si>
    <t>Oregon</t>
  </si>
  <si>
    <t>Plant</t>
  </si>
  <si>
    <t>MWh</t>
  </si>
  <si>
    <t>Data is in Metric Tons unless otherwise indicated</t>
  </si>
  <si>
    <t>Coal/Oil</t>
  </si>
  <si>
    <t>CO2e- Metric Tonnes</t>
  </si>
  <si>
    <t>SO2- Metric Tonnes</t>
  </si>
  <si>
    <t>NOx- Metric Tonnes</t>
  </si>
  <si>
    <t>Hg- Metric Tonnes</t>
  </si>
  <si>
    <t>VOC- Metric Tonnes</t>
  </si>
  <si>
    <t>CO2e tonnes per MWh</t>
  </si>
  <si>
    <t>SO2 (lbs/MWh)</t>
  </si>
  <si>
    <t>NOx (lbs/MWh)</t>
  </si>
  <si>
    <t>Hg (lbs/MWh)</t>
  </si>
  <si>
    <t>VOC (lbs/MWh)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</si>
</sst>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3" fillId="0" borderId="7" xfId="0" applyFont="1" applyBorder="1"/>
    <xf numFmtId="164" fontId="3" fillId="0" borderId="1" xfId="1" applyNumberFormat="1" applyFont="1" applyBorder="1"/>
    <xf numFmtId="43" fontId="3" fillId="0" borderId="1" xfId="1" applyNumberFormat="1" applyFont="1" applyBorder="1"/>
    <xf numFmtId="166" fontId="3" fillId="0" borderId="1" xfId="1" applyNumberFormat="1" applyFont="1" applyBorder="1"/>
    <xf numFmtId="165" fontId="3" fillId="0" borderId="0" xfId="1" applyNumberFormat="1" applyFont="1"/>
    <xf numFmtId="167" fontId="3" fillId="0" borderId="1" xfId="1" applyNumberFormat="1" applyFont="1" applyBorder="1"/>
    <xf numFmtId="43" fontId="3" fillId="0" borderId="0" xfId="1" applyNumberFormat="1" applyFont="1"/>
    <xf numFmtId="165" fontId="3" fillId="0" borderId="6" xfId="1" applyNumberFormat="1" applyFont="1" applyBorder="1"/>
    <xf numFmtId="43" fontId="3" fillId="0" borderId="6" xfId="1" applyNumberFormat="1" applyFont="1" applyBorder="1"/>
    <xf numFmtId="167" fontId="2" fillId="0" borderId="1" xfId="1" applyNumberFormat="1" applyFont="1" applyBorder="1"/>
    <xf numFmtId="0" fontId="2" fillId="0" borderId="1" xfId="0" applyFont="1" applyFill="1" applyBorder="1"/>
    <xf numFmtId="0" fontId="2" fillId="0" borderId="8" xfId="0" applyFont="1" applyFill="1" applyBorder="1"/>
    <xf numFmtId="167" fontId="2" fillId="0" borderId="8" xfId="1" applyNumberFormat="1" applyFont="1" applyBorder="1"/>
    <xf numFmtId="167" fontId="3" fillId="0" borderId="6" xfId="1" applyNumberFormat="1" applyFont="1" applyBorder="1"/>
    <xf numFmtId="164" fontId="3" fillId="0" borderId="6" xfId="1" applyNumberFormat="1" applyFont="1" applyBorder="1"/>
    <xf numFmtId="167" fontId="2" fillId="0" borderId="6" xfId="1" applyNumberFormat="1" applyFont="1" applyBorder="1"/>
    <xf numFmtId="0" fontId="0" fillId="0" borderId="0" xfId="0"/>
    <xf numFmtId="167" fontId="2" fillId="0" borderId="9" xfId="1" applyNumberFormat="1" applyFont="1" applyBorder="1"/>
    <xf numFmtId="43" fontId="2" fillId="0" borderId="1" xfId="1" applyNumberFormat="1" applyFont="1" applyBorder="1"/>
    <xf numFmtId="43" fontId="2" fillId="0" borderId="6" xfId="1" applyNumberFormat="1" applyFont="1" applyBorder="1"/>
    <xf numFmtId="43" fontId="2" fillId="0" borderId="8" xfId="1" applyNumberFormat="1" applyFont="1" applyBorder="1"/>
    <xf numFmtId="43" fontId="2" fillId="0" borderId="9" xfId="1" applyNumberFormat="1" applyFont="1" applyBorder="1"/>
    <xf numFmtId="164" fontId="2" fillId="0" borderId="1" xfId="1" applyNumberFormat="1" applyFont="1" applyBorder="1"/>
    <xf numFmtId="164" fontId="2" fillId="0" borderId="6" xfId="1" applyNumberFormat="1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165" fontId="2" fillId="0" borderId="1" xfId="1" applyNumberFormat="1" applyFont="1" applyBorder="1"/>
    <xf numFmtId="165" fontId="2" fillId="0" borderId="6" xfId="1" applyNumberFormat="1" applyFont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3" fontId="3" fillId="0" borderId="1" xfId="1" applyNumberFormat="1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3" fontId="2" fillId="0" borderId="1" xfId="0" applyNumberFormat="1" applyFont="1" applyBorder="1"/>
    <xf numFmtId="3" fontId="2" fillId="0" borderId="6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168" fontId="3" fillId="0" borderId="1" xfId="1" applyNumberFormat="1" applyFont="1" applyBorder="1"/>
    <xf numFmtId="168" fontId="2" fillId="0" borderId="1" xfId="1" applyNumberFormat="1" applyFont="1" applyBorder="1"/>
    <xf numFmtId="168" fontId="2" fillId="0" borderId="6" xfId="1" applyNumberFormat="1" applyFont="1" applyBorder="1"/>
    <xf numFmtId="168" fontId="2" fillId="0" borderId="8" xfId="1" applyNumberFormat="1" applyFont="1" applyBorder="1"/>
    <xf numFmtId="168" fontId="2" fillId="0" borderId="9" xfId="1" applyNumberFormat="1" applyFont="1" applyBorder="1"/>
    <xf numFmtId="166" fontId="2" fillId="0" borderId="1" xfId="1" applyNumberFormat="1" applyFont="1" applyBorder="1"/>
    <xf numFmtId="166" fontId="2" fillId="0" borderId="6" xfId="1" applyNumberFormat="1" applyFont="1" applyBorder="1"/>
    <xf numFmtId="166" fontId="2" fillId="0" borderId="8" xfId="1" applyNumberFormat="1" applyFont="1" applyBorder="1"/>
    <xf numFmtId="166" fontId="2" fillId="0" borderId="9" xfId="1" applyNumberFormat="1" applyFont="1" applyBorder="1"/>
    <xf numFmtId="166" fontId="3" fillId="0" borderId="6" xfId="1" applyNumberFormat="1" applyFont="1" applyBorder="1"/>
    <xf numFmtId="168" fontId="3" fillId="0" borderId="6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SO2 Emissions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88932633420821"/>
          <c:y val="0.16712962962962963"/>
          <c:w val="0.81455511811023618"/>
          <c:h val="0.731111111111111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'Avist Owned Resource Emissions'!$M$19:$Q$19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'Avist Owned Resource Emissions'!$M$28:$Q$28</c:f>
              <c:numCache>
                <c:formatCode>_(* #,##0.000_);_(* \(#,##0.000\);_(* "-"??_);_(@_)</c:formatCode>
                <c:ptCount val="5"/>
                <c:pt idx="0">
                  <c:v>2.3377351335910176E-2</c:v>
                </c:pt>
                <c:pt idx="1">
                  <c:v>2.464298536241338E-2</c:v>
                </c:pt>
                <c:pt idx="2">
                  <c:v>9.9888144249071272E-3</c:v>
                </c:pt>
                <c:pt idx="3">
                  <c:v>9.2871114962090485E-3</c:v>
                </c:pt>
                <c:pt idx="4">
                  <c:v>8.7175987427065803E-3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E-4C34-8A60-3113BD73C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0212160"/>
        <c:axId val="1993568800"/>
      </c:barChart>
      <c:catAx>
        <c:axId val="175021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93568800"/>
        <c:crosses val="autoZero"/>
        <c:auto val="1"/>
        <c:lblAlgn val="ctr"/>
        <c:lblOffset val="100"/>
        <c:noMultiLvlLbl val="0"/>
      </c:catAx>
      <c:valAx>
        <c:axId val="19935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lbs/MWh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02121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NOx Emissions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88932633420821"/>
          <c:y val="0.16712962962962963"/>
          <c:w val="0.81455511811023618"/>
          <c:h val="0.731111111111111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'Avist Owned Resource Emissions'!$M$19:$Q$19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'Avist Owned Resource Emissions'!$M$41:$Q$41</c:f>
              <c:numCache>
                <c:formatCode>_(* #,##0.0_);_(* \(#,##0.0\);_(* "-"??_);_(@_)</c:formatCode>
                <c:ptCount val="5"/>
                <c:pt idx="0">
                  <c:v>2.438203694200558</c:v>
                </c:pt>
                <c:pt idx="1">
                  <c:v>2.5754208308968605</c:v>
                </c:pt>
                <c:pt idx="2">
                  <c:v>2.5952404642351126</c:v>
                </c:pt>
                <c:pt idx="3">
                  <c:v>2.365296830389727</c:v>
                </c:pt>
                <c:pt idx="4">
                  <c:v>2.1581241476142505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4-423E-84FF-1D10D75EF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0212160"/>
        <c:axId val="1993568800"/>
      </c:barChart>
      <c:catAx>
        <c:axId val="175021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93568800"/>
        <c:crosses val="autoZero"/>
        <c:auto val="1"/>
        <c:lblAlgn val="ctr"/>
        <c:lblOffset val="100"/>
        <c:noMultiLvlLbl val="0"/>
      </c:catAx>
      <c:valAx>
        <c:axId val="19935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lbs/MWh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02121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Hg Emissions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37782152230971"/>
          <c:y val="0.16712962962962963"/>
          <c:w val="0.77566622922134731"/>
          <c:h val="0.731111111111111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'Avist Owned Resource Emissions'!$M$19:$Q$19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'Avist Owned Resource Emissions'!$M$54:$Q$54</c:f>
              <c:numCache>
                <c:formatCode>_(* #,##0.00000_);_(* \(#,##0.00000\);_(* "-"??_);_(@_)</c:formatCode>
                <c:ptCount val="5"/>
                <c:pt idx="0">
                  <c:v>4.2348999421692264E-5</c:v>
                </c:pt>
                <c:pt idx="1">
                  <c:v>4.4705391835999031E-5</c:v>
                </c:pt>
                <c:pt idx="2">
                  <c:v>4.6951341934263474E-5</c:v>
                </c:pt>
                <c:pt idx="3">
                  <c:v>4.2188437564412509E-5</c:v>
                </c:pt>
                <c:pt idx="4">
                  <c:v>3.7161898201954734E-5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7-4509-BCE0-AE1A371D8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0212160"/>
        <c:axId val="1993568800"/>
      </c:barChart>
      <c:catAx>
        <c:axId val="175021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93568800"/>
        <c:crosses val="autoZero"/>
        <c:auto val="1"/>
        <c:lblAlgn val="ctr"/>
        <c:lblOffset val="100"/>
        <c:noMultiLvlLbl val="0"/>
      </c:catAx>
      <c:valAx>
        <c:axId val="19935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lbs/MWh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0000_);_(* \(#,##0.0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02121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Washington VOC Emissions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37782152230971"/>
          <c:y val="0.16712962962962963"/>
          <c:w val="0.77566622922134731"/>
          <c:h val="0.731111111111111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'Avist Owned Resource Emissions'!$M$19:$Q$19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'Avist Owned Resource Emissions'!$M$66:$Q$66</c:f>
              <c:numCache>
                <c:formatCode>_(* #,##0.000_);_(* \(#,##0.000\);_(* "-"??_);_(@_)</c:formatCode>
                <c:ptCount val="5"/>
                <c:pt idx="0">
                  <c:v>0.13149055172436216</c:v>
                </c:pt>
                <c:pt idx="1">
                  <c:v>0.12557199439024158</c:v>
                </c:pt>
                <c:pt idx="2">
                  <c:v>0.22681429108438253</c:v>
                </c:pt>
                <c:pt idx="3">
                  <c:v>0.24103719409537105</c:v>
                </c:pt>
                <c:pt idx="4">
                  <c:v>0.2599688882209209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A-4F5F-83F2-C212D01A5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0212160"/>
        <c:axId val="1993568800"/>
      </c:barChart>
      <c:catAx>
        <c:axId val="175021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93568800"/>
        <c:crosses val="autoZero"/>
        <c:auto val="1"/>
        <c:lblAlgn val="ctr"/>
        <c:lblOffset val="100"/>
        <c:noMultiLvlLbl val="0"/>
      </c:catAx>
      <c:valAx>
        <c:axId val="19935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lbs/MWh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02121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285750</xdr:colOff>
      <xdr:row>6</xdr:row>
      <xdr:rowOff>4762</xdr:rowOff>
    </xdr:from>
    <xdr:to>
      <xdr:col>25</xdr:col>
      <xdr:colOff>590550</xdr:colOff>
      <xdr:row>20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DDDCC0-D618-43A2-A615-1C4E9DDEFD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295275</xdr:colOff>
      <xdr:row>21</xdr:row>
      <xdr:rowOff>66675</xdr:rowOff>
    </xdr:from>
    <xdr:to>
      <xdr:col>25</xdr:col>
      <xdr:colOff>600075</xdr:colOff>
      <xdr:row>36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66D5BD-8701-41A0-BD29-622710DFA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295275</xdr:colOff>
      <xdr:row>37</xdr:row>
      <xdr:rowOff>95250</xdr:rowOff>
    </xdr:from>
    <xdr:to>
      <xdr:col>25</xdr:col>
      <xdr:colOff>600075</xdr:colOff>
      <xdr:row>52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FCB2584-78BD-414D-BA3C-9045C6825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314325</xdr:colOff>
      <xdr:row>53</xdr:row>
      <xdr:rowOff>9525</xdr:rowOff>
    </xdr:from>
    <xdr:to>
      <xdr:col>26</xdr:col>
      <xdr:colOff>9525</xdr:colOff>
      <xdr:row>67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62E317D-46C6-4718-9E93-5C7A907CC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31D70-74B6-48B5-84A8-9CA5F75C2B1E}">
  <dimension ref="A1:Q82"/>
  <sheetViews>
    <sheetView tabSelected="1" topLeftCell="A31" zoomScale="85" zoomScaleNormal="85" workbookViewId="0">
      <selection activeCell="G72" sqref="G72"/>
    </sheetView>
  </sheetViews>
  <sheetFormatPr defaultRowHeight="14.25" x14ac:dyDescent="0.2"/>
  <cols>
    <col min="1" max="1" width="13.7109375" style="2" customWidth="1"/>
    <col min="2" max="2" width="20.5703125" style="2" customWidth="1"/>
    <col min="3" max="3" width="17.5703125" style="2" customWidth="1"/>
    <col min="4" max="8" width="13.140625" style="2" customWidth="1"/>
    <col min="9" max="9" width="4" style="2" customWidth="1"/>
    <col min="10" max="12" width="18" style="2" customWidth="1"/>
    <col min="13" max="17" width="13.28515625" style="2" customWidth="1"/>
    <col min="18" max="16384" width="9.140625" style="2"/>
  </cols>
  <sheetData>
    <row r="1" spans="1:17" ht="15" x14ac:dyDescent="0.25">
      <c r="A1" s="1" t="s">
        <v>19</v>
      </c>
    </row>
    <row r="5" spans="1:17" ht="15.75" thickBot="1" x14ac:dyDescent="0.3">
      <c r="A5" s="1" t="s">
        <v>21</v>
      </c>
      <c r="J5" s="1" t="s">
        <v>26</v>
      </c>
    </row>
    <row r="6" spans="1:17" ht="15" x14ac:dyDescent="0.25">
      <c r="A6" s="3" t="s">
        <v>9</v>
      </c>
      <c r="B6" s="4" t="s">
        <v>17</v>
      </c>
      <c r="C6" s="4" t="s">
        <v>11</v>
      </c>
      <c r="D6" s="4">
        <v>2015</v>
      </c>
      <c r="E6" s="4">
        <v>2016</v>
      </c>
      <c r="F6" s="4">
        <v>2017</v>
      </c>
      <c r="G6" s="4">
        <v>2018</v>
      </c>
      <c r="H6" s="5">
        <v>2019</v>
      </c>
      <c r="J6" s="3" t="s">
        <v>9</v>
      </c>
      <c r="K6" s="4" t="s">
        <v>17</v>
      </c>
      <c r="L6" s="4" t="s">
        <v>11</v>
      </c>
      <c r="M6" s="4">
        <v>2015</v>
      </c>
      <c r="N6" s="4">
        <v>2016</v>
      </c>
      <c r="O6" s="4">
        <v>2017</v>
      </c>
      <c r="P6" s="4">
        <v>2018</v>
      </c>
      <c r="Q6" s="5">
        <v>2019</v>
      </c>
    </row>
    <row r="7" spans="1:17" x14ac:dyDescent="0.2">
      <c r="A7" s="6" t="s">
        <v>10</v>
      </c>
      <c r="B7" s="7" t="s">
        <v>0</v>
      </c>
      <c r="C7" s="7" t="s">
        <v>20</v>
      </c>
      <c r="D7" s="8">
        <v>1670592.8711572639</v>
      </c>
      <c r="E7" s="8">
        <v>1461401.740061423</v>
      </c>
      <c r="F7" s="8">
        <v>1416631.2453222987</v>
      </c>
      <c r="G7" s="8">
        <v>1395374.963374523</v>
      </c>
      <c r="H7" s="16">
        <v>1525275.5160390625</v>
      </c>
      <c r="J7" s="6" t="s">
        <v>10</v>
      </c>
      <c r="K7" s="7" t="s">
        <v>0</v>
      </c>
      <c r="L7" s="7" t="s">
        <v>20</v>
      </c>
      <c r="M7" s="12">
        <f>D7/D71</f>
        <v>0.9885246807708844</v>
      </c>
      <c r="N7" s="12">
        <f t="shared" ref="N7:Q7" si="0">E7/E71</f>
        <v>1.0038230542873119</v>
      </c>
      <c r="O7" s="12">
        <f t="shared" si="0"/>
        <v>0.99530129600061457</v>
      </c>
      <c r="P7" s="12">
        <f t="shared" si="0"/>
        <v>1.0045628470476473</v>
      </c>
      <c r="Q7" s="55">
        <f t="shared" si="0"/>
        <v>1.4969472856062498</v>
      </c>
    </row>
    <row r="8" spans="1:17" x14ac:dyDescent="0.2">
      <c r="A8" s="6" t="s">
        <v>14</v>
      </c>
      <c r="B8" s="7" t="s">
        <v>1</v>
      </c>
      <c r="C8" s="7" t="s">
        <v>12</v>
      </c>
      <c r="D8" s="8">
        <v>33999.994578463738</v>
      </c>
      <c r="E8" s="8">
        <v>26965.524159592529</v>
      </c>
      <c r="F8" s="8">
        <v>44370.549228110089</v>
      </c>
      <c r="G8" s="8">
        <v>93427.574066359361</v>
      </c>
      <c r="H8" s="16">
        <v>113209.80633680886</v>
      </c>
      <c r="J8" s="6" t="s">
        <v>14</v>
      </c>
      <c r="K8" s="7" t="s">
        <v>1</v>
      </c>
      <c r="L8" s="7" t="s">
        <v>12</v>
      </c>
      <c r="M8" s="12">
        <f t="shared" ref="M8:Q8" si="1">D8/D72</f>
        <v>0.64689196100503699</v>
      </c>
      <c r="N8" s="12">
        <f t="shared" si="1"/>
        <v>0.66393017751058792</v>
      </c>
      <c r="O8" s="12">
        <f t="shared" si="1"/>
        <v>0.61849106813646626</v>
      </c>
      <c r="P8" s="12">
        <f t="shared" si="1"/>
        <v>0.64399943522863756</v>
      </c>
      <c r="Q8" s="55">
        <f t="shared" si="1"/>
        <v>0.64258035155414273</v>
      </c>
    </row>
    <row r="9" spans="1:17" x14ac:dyDescent="0.2">
      <c r="A9" s="6" t="s">
        <v>15</v>
      </c>
      <c r="B9" s="7" t="s">
        <v>2</v>
      </c>
      <c r="C9" s="7" t="s">
        <v>12</v>
      </c>
      <c r="D9" s="8">
        <v>750.08759017916293</v>
      </c>
      <c r="E9" s="8">
        <v>760.17261922161811</v>
      </c>
      <c r="F9" s="8">
        <v>268.77144604005423</v>
      </c>
      <c r="G9" s="8">
        <v>986.86135274560968</v>
      </c>
      <c r="H9" s="16">
        <v>2270.8655743398981</v>
      </c>
      <c r="J9" s="6" t="s">
        <v>15</v>
      </c>
      <c r="K9" s="7" t="s">
        <v>2</v>
      </c>
      <c r="L9" s="7" t="s">
        <v>12</v>
      </c>
      <c r="M9" s="12">
        <f t="shared" ref="M9:Q9" si="2">D9/D73</f>
        <v>0.69905646801413135</v>
      </c>
      <c r="N9" s="12">
        <f t="shared" si="2"/>
        <v>0.69933083645043059</v>
      </c>
      <c r="O9" s="12">
        <f t="shared" si="2"/>
        <v>0.68915755394885703</v>
      </c>
      <c r="P9" s="12">
        <f t="shared" si="2"/>
        <v>0.65139363217531987</v>
      </c>
      <c r="Q9" s="55">
        <f t="shared" si="2"/>
        <v>0.65650927272040993</v>
      </c>
    </row>
    <row r="10" spans="1:17" x14ac:dyDescent="0.2">
      <c r="A10" s="6" t="s">
        <v>15</v>
      </c>
      <c r="B10" s="7" t="s">
        <v>3</v>
      </c>
      <c r="C10" s="7" t="s">
        <v>12</v>
      </c>
      <c r="D10" s="8">
        <v>10896.87388037277</v>
      </c>
      <c r="E10" s="8">
        <v>8962.9340100163736</v>
      </c>
      <c r="F10" s="8">
        <v>13218.870486518688</v>
      </c>
      <c r="G10" s="8">
        <v>23364.213642008559</v>
      </c>
      <c r="H10" s="16">
        <v>32224.818787731638</v>
      </c>
      <c r="J10" s="6" t="s">
        <v>15</v>
      </c>
      <c r="K10" s="7" t="s">
        <v>3</v>
      </c>
      <c r="L10" s="7" t="s">
        <v>12</v>
      </c>
      <c r="M10" s="12">
        <f t="shared" ref="M10:Q10" si="3">D10/D74</f>
        <v>0.48588192269910241</v>
      </c>
      <c r="N10" s="12">
        <f t="shared" si="3"/>
        <v>0.4882038242832602</v>
      </c>
      <c r="O10" s="12">
        <f t="shared" si="3"/>
        <v>0.4960176542783748</v>
      </c>
      <c r="P10" s="12">
        <f t="shared" si="3"/>
        <v>0.48744499795561541</v>
      </c>
      <c r="Q10" s="55">
        <f t="shared" si="3"/>
        <v>0.48161438929504763</v>
      </c>
    </row>
    <row r="11" spans="1:17" x14ac:dyDescent="0.2">
      <c r="A11" s="6" t="s">
        <v>16</v>
      </c>
      <c r="B11" s="7" t="s">
        <v>4</v>
      </c>
      <c r="C11" s="7" t="s">
        <v>12</v>
      </c>
      <c r="D11" s="8">
        <v>695873.23929682293</v>
      </c>
      <c r="E11" s="8">
        <v>643603.18441681296</v>
      </c>
      <c r="F11" s="8">
        <v>604527.54653892305</v>
      </c>
      <c r="G11" s="8">
        <v>542636.01720591087</v>
      </c>
      <c r="H11" s="16">
        <v>674575.58444741159</v>
      </c>
      <c r="J11" s="6" t="s">
        <v>16</v>
      </c>
      <c r="K11" s="7" t="s">
        <v>4</v>
      </c>
      <c r="L11" s="7" t="s">
        <v>12</v>
      </c>
      <c r="M11" s="12">
        <f t="shared" ref="M11:Q11" si="4">D11/D75</f>
        <v>0.36780722085129208</v>
      </c>
      <c r="N11" s="12">
        <f t="shared" si="4"/>
        <v>0.36456383654344265</v>
      </c>
      <c r="O11" s="12">
        <f t="shared" si="4"/>
        <v>0.36438636487904857</v>
      </c>
      <c r="P11" s="12">
        <f t="shared" si="4"/>
        <v>0.36292086911030824</v>
      </c>
      <c r="Q11" s="55">
        <f t="shared" si="4"/>
        <v>0.35691527714443244</v>
      </c>
    </row>
    <row r="12" spans="1:17" x14ac:dyDescent="0.2">
      <c r="A12" s="6" t="s">
        <v>15</v>
      </c>
      <c r="B12" s="7" t="s">
        <v>5</v>
      </c>
      <c r="C12" s="7" t="s">
        <v>12</v>
      </c>
      <c r="D12" s="8">
        <v>256.35493178885946</v>
      </c>
      <c r="E12" s="8">
        <v>2366.6997750019705</v>
      </c>
      <c r="F12" s="8">
        <v>3616.5545244589098</v>
      </c>
      <c r="G12" s="8">
        <v>5343.1493241512298</v>
      </c>
      <c r="H12" s="16">
        <v>11714.911827510381</v>
      </c>
      <c r="J12" s="6" t="s">
        <v>15</v>
      </c>
      <c r="K12" s="7" t="s">
        <v>5</v>
      </c>
      <c r="L12" s="7" t="s">
        <v>12</v>
      </c>
      <c r="M12" s="12">
        <f t="shared" ref="M12:Q12" si="5">D12/D76</f>
        <v>6.1906527840825759E-2</v>
      </c>
      <c r="N12" s="12">
        <f t="shared" si="5"/>
        <v>0.68243938148845751</v>
      </c>
      <c r="O12" s="12">
        <f t="shared" si="5"/>
        <v>0.72345559601098419</v>
      </c>
      <c r="P12" s="12">
        <f t="shared" si="5"/>
        <v>0.65818543042020572</v>
      </c>
      <c r="Q12" s="55">
        <f t="shared" si="5"/>
        <v>0.64106992598831025</v>
      </c>
    </row>
    <row r="13" spans="1:17" x14ac:dyDescent="0.2">
      <c r="A13" s="6" t="s">
        <v>15</v>
      </c>
      <c r="B13" s="7" t="s">
        <v>6</v>
      </c>
      <c r="C13" s="7" t="s">
        <v>13</v>
      </c>
      <c r="D13" s="8">
        <v>13158.236628375</v>
      </c>
      <c r="E13" s="8">
        <v>11507.307140999999</v>
      </c>
      <c r="F13" s="8">
        <v>11155.312661174999</v>
      </c>
      <c r="G13" s="8">
        <v>11061.6496407</v>
      </c>
      <c r="H13" s="16">
        <v>12094.051497299999</v>
      </c>
      <c r="J13" s="6" t="s">
        <v>15</v>
      </c>
      <c r="K13" s="7" t="s">
        <v>6</v>
      </c>
      <c r="L13" s="7" t="s">
        <v>13</v>
      </c>
      <c r="M13" s="12">
        <f t="shared" ref="M13:Q13" si="6">D13/D77</f>
        <v>4.1053162947285164E-2</v>
      </c>
      <c r="N13" s="12">
        <f t="shared" si="6"/>
        <v>3.3709192784954739E-2</v>
      </c>
      <c r="O13" s="12">
        <f t="shared" si="6"/>
        <v>3.84510823604787E-2</v>
      </c>
      <c r="P13" s="12">
        <f t="shared" si="6"/>
        <v>3.2830120974606455E-2</v>
      </c>
      <c r="Q13" s="55">
        <f t="shared" si="6"/>
        <v>3.8258754799881049E-2</v>
      </c>
    </row>
    <row r="14" spans="1:17" ht="15" x14ac:dyDescent="0.25">
      <c r="A14" s="6"/>
      <c r="B14" s="19" t="s">
        <v>7</v>
      </c>
      <c r="C14" s="19"/>
      <c r="D14" s="35">
        <f>SUM(D7:D13)</f>
        <v>2425527.6580632664</v>
      </c>
      <c r="E14" s="35">
        <f>SUM(E7:E13)</f>
        <v>2155567.5621830686</v>
      </c>
      <c r="F14" s="35">
        <f>SUM(F7:F13)</f>
        <v>2093788.8502075246</v>
      </c>
      <c r="G14" s="35">
        <f>SUM(G7:G13)</f>
        <v>2072194.4286063986</v>
      </c>
      <c r="H14" s="36">
        <f>SUM(H7:H13)</f>
        <v>2371365.554510165</v>
      </c>
      <c r="J14" s="6"/>
      <c r="K14" s="19" t="s">
        <v>7</v>
      </c>
      <c r="L14" s="19"/>
      <c r="M14" s="51">
        <f t="shared" ref="M14" si="7">D14/D78</f>
        <v>0.60902294250599387</v>
      </c>
      <c r="N14" s="51">
        <f t="shared" ref="N14:N15" si="8">E14/E78</f>
        <v>0.59445221853840446</v>
      </c>
      <c r="O14" s="51">
        <f t="shared" ref="O14:O15" si="9">F14/F78</f>
        <v>0.60231354594427911</v>
      </c>
      <c r="P14" s="51">
        <f t="shared" ref="P14:P15" si="10">G14/G78</f>
        <v>0.60523179301098773</v>
      </c>
      <c r="Q14" s="52">
        <f t="shared" ref="Q14:Q15" si="11">H14/H78</f>
        <v>0.6794987082661027</v>
      </c>
    </row>
    <row r="15" spans="1:17" ht="15.75" thickBot="1" x14ac:dyDescent="0.3">
      <c r="A15" s="9"/>
      <c r="B15" s="20" t="s">
        <v>8</v>
      </c>
      <c r="C15" s="20"/>
      <c r="D15" s="37">
        <f>SUM(D12:D13,D10,D9)</f>
        <v>25061.553030715793</v>
      </c>
      <c r="E15" s="37">
        <f t="shared" ref="E15:H15" si="12">SUM(E12:E13,E10,E9)</f>
        <v>23597.113545239965</v>
      </c>
      <c r="F15" s="37">
        <f t="shared" si="12"/>
        <v>28259.509118192651</v>
      </c>
      <c r="G15" s="37">
        <f t="shared" si="12"/>
        <v>40755.8739596054</v>
      </c>
      <c r="H15" s="38">
        <f t="shared" si="12"/>
        <v>58304.647686881915</v>
      </c>
      <c r="J15" s="9"/>
      <c r="K15" s="20" t="s">
        <v>8</v>
      </c>
      <c r="L15" s="20"/>
      <c r="M15" s="53">
        <f>D15/D79</f>
        <v>7.1983274923212437E-2</v>
      </c>
      <c r="N15" s="53">
        <f t="shared" si="8"/>
        <v>6.4776694955693812E-2</v>
      </c>
      <c r="O15" s="53">
        <f t="shared" si="9"/>
        <v>8.7719952812279303E-2</v>
      </c>
      <c r="P15" s="53">
        <f t="shared" si="10"/>
        <v>0.10330993827545533</v>
      </c>
      <c r="Q15" s="54">
        <f t="shared" si="11"/>
        <v>0.14404923394864033</v>
      </c>
    </row>
    <row r="16" spans="1:17" x14ac:dyDescent="0.2">
      <c r="D16" s="13"/>
      <c r="E16" s="13"/>
      <c r="F16" s="13"/>
      <c r="G16" s="13"/>
      <c r="H16" s="13"/>
      <c r="M16" s="13"/>
      <c r="N16" s="13"/>
      <c r="O16" s="13"/>
      <c r="P16" s="13"/>
      <c r="Q16" s="13"/>
    </row>
    <row r="17" spans="1:17" x14ac:dyDescent="0.2">
      <c r="D17" s="13"/>
      <c r="E17" s="13"/>
      <c r="F17" s="13"/>
      <c r="G17" s="13"/>
      <c r="H17" s="13"/>
      <c r="M17" s="13"/>
      <c r="N17" s="13"/>
      <c r="O17" s="13"/>
      <c r="P17" s="13"/>
      <c r="Q17" s="13"/>
    </row>
    <row r="18" spans="1:17" ht="15.75" thickBot="1" x14ac:dyDescent="0.3">
      <c r="A18" s="1" t="s">
        <v>22</v>
      </c>
      <c r="D18" s="13"/>
      <c r="E18" s="13"/>
      <c r="F18" s="13"/>
      <c r="G18" s="13"/>
      <c r="H18" s="13"/>
      <c r="J18" s="1" t="s">
        <v>27</v>
      </c>
      <c r="M18" s="13"/>
      <c r="N18" s="13"/>
      <c r="O18" s="13"/>
      <c r="P18" s="13"/>
      <c r="Q18" s="13"/>
    </row>
    <row r="19" spans="1:17" ht="15" x14ac:dyDescent="0.25">
      <c r="A19" s="3" t="s">
        <v>9</v>
      </c>
      <c r="B19" s="4" t="s">
        <v>17</v>
      </c>
      <c r="C19" s="4" t="s">
        <v>11</v>
      </c>
      <c r="D19" s="4">
        <v>2015</v>
      </c>
      <c r="E19" s="4">
        <v>2016</v>
      </c>
      <c r="F19" s="4">
        <v>2017</v>
      </c>
      <c r="G19" s="4">
        <v>2018</v>
      </c>
      <c r="H19" s="5">
        <v>2019</v>
      </c>
      <c r="J19" s="3" t="s">
        <v>9</v>
      </c>
      <c r="K19" s="4" t="s">
        <v>17</v>
      </c>
      <c r="L19" s="4" t="s">
        <v>11</v>
      </c>
      <c r="M19" s="4">
        <v>2015</v>
      </c>
      <c r="N19" s="4">
        <v>2016</v>
      </c>
      <c r="O19" s="4">
        <v>2017</v>
      </c>
      <c r="P19" s="4">
        <v>2018</v>
      </c>
      <c r="Q19" s="5">
        <v>2019</v>
      </c>
    </row>
    <row r="20" spans="1:17" x14ac:dyDescent="0.2">
      <c r="A20" s="6" t="s">
        <v>10</v>
      </c>
      <c r="B20" s="7" t="s">
        <v>0</v>
      </c>
      <c r="C20" s="7" t="s">
        <v>20</v>
      </c>
      <c r="D20" s="10">
        <v>724.86142492384045</v>
      </c>
      <c r="E20" s="10">
        <v>674.70606503713657</v>
      </c>
      <c r="F20" s="10">
        <v>630.88531717892738</v>
      </c>
      <c r="G20" s="10">
        <v>593.02334542990911</v>
      </c>
      <c r="H20" s="23">
        <v>647.32549774904339</v>
      </c>
      <c r="J20" s="6" t="s">
        <v>10</v>
      </c>
      <c r="K20" s="7" t="s">
        <v>0</v>
      </c>
      <c r="L20" s="7" t="s">
        <v>20</v>
      </c>
      <c r="M20" s="12">
        <f>(D20*2204.62)/D71</f>
        <v>0.94559599583404652</v>
      </c>
      <c r="N20" s="12">
        <f t="shared" ref="N20:Q20" si="13">(E20*2204.62)/E71</f>
        <v>1.0217294290717993</v>
      </c>
      <c r="O20" s="12">
        <f t="shared" si="13"/>
        <v>0.97719653005335183</v>
      </c>
      <c r="P20" s="12">
        <f t="shared" si="13"/>
        <v>0.94122124018416076</v>
      </c>
      <c r="Q20" s="55">
        <f t="shared" si="13"/>
        <v>1.4006017513057853</v>
      </c>
    </row>
    <row r="21" spans="1:17" x14ac:dyDescent="0.2">
      <c r="A21" s="6" t="s">
        <v>14</v>
      </c>
      <c r="B21" s="7" t="s">
        <v>1</v>
      </c>
      <c r="C21" s="7" t="s">
        <v>12</v>
      </c>
      <c r="D21" s="10">
        <v>0.1750971266036179</v>
      </c>
      <c r="E21" s="10">
        <v>0.13887019266455516</v>
      </c>
      <c r="F21" s="10">
        <v>0.22850461513272088</v>
      </c>
      <c r="G21" s="10">
        <v>0.48112142715074874</v>
      </c>
      <c r="H21" s="23">
        <v>0.58299344852450397</v>
      </c>
      <c r="J21" s="6" t="s">
        <v>14</v>
      </c>
      <c r="K21" s="7" t="s">
        <v>1</v>
      </c>
      <c r="L21" s="7" t="s">
        <v>12</v>
      </c>
      <c r="M21" s="12">
        <f t="shared" ref="M21:Q21" si="14">(D21*2204.62)/D72</f>
        <v>7.3445580633738862E-3</v>
      </c>
      <c r="N21" s="12">
        <f t="shared" si="14"/>
        <v>7.5380033030193663E-3</v>
      </c>
      <c r="O21" s="12">
        <f t="shared" si="14"/>
        <v>7.0221054448550198E-3</v>
      </c>
      <c r="P21" s="12">
        <f t="shared" si="14"/>
        <v>7.3113715808834356E-3</v>
      </c>
      <c r="Q21" s="55">
        <f t="shared" si="14"/>
        <v>7.2952606225797018E-3</v>
      </c>
    </row>
    <row r="22" spans="1:17" x14ac:dyDescent="0.2">
      <c r="A22" s="6" t="s">
        <v>15</v>
      </c>
      <c r="B22" s="7" t="s">
        <v>2</v>
      </c>
      <c r="C22" s="7" t="s">
        <v>12</v>
      </c>
      <c r="D22" s="10">
        <v>3.8628883142409593E-3</v>
      </c>
      <c r="E22" s="10">
        <v>3.9148253697887997E-3</v>
      </c>
      <c r="F22" s="10">
        <v>1.3841504534980798E-3</v>
      </c>
      <c r="G22" s="10">
        <v>5.0820129622079994E-3</v>
      </c>
      <c r="H22" s="23">
        <v>1.16942144427072E-2</v>
      </c>
      <c r="J22" s="6" t="s">
        <v>15</v>
      </c>
      <c r="K22" s="7" t="s">
        <v>2</v>
      </c>
      <c r="L22" s="7" t="s">
        <v>12</v>
      </c>
      <c r="M22" s="12">
        <f t="shared" ref="M22:Q22" si="15">(D22*2204.62)/D73</f>
        <v>7.9368134532543377E-3</v>
      </c>
      <c r="N22" s="12">
        <f t="shared" si="15"/>
        <v>7.9399285250632782E-3</v>
      </c>
      <c r="O22" s="12">
        <f t="shared" si="15"/>
        <v>7.8244250584382988E-3</v>
      </c>
      <c r="P22" s="12">
        <f t="shared" si="15"/>
        <v>7.3953184268930683E-3</v>
      </c>
      <c r="Q22" s="55">
        <f t="shared" si="15"/>
        <v>7.4533966593469643E-3</v>
      </c>
    </row>
    <row r="23" spans="1:17" x14ac:dyDescent="0.2">
      <c r="A23" s="6" t="s">
        <v>15</v>
      </c>
      <c r="B23" s="7" t="s">
        <v>3</v>
      </c>
      <c r="C23" s="7" t="s">
        <v>12</v>
      </c>
      <c r="D23" s="10">
        <v>5.6117988519441109E-2</v>
      </c>
      <c r="E23" s="10">
        <v>4.615836003943919E-2</v>
      </c>
      <c r="F23" s="10">
        <v>6.8076076712109121E-2</v>
      </c>
      <c r="G23" s="10">
        <v>0.12031805303768159</v>
      </c>
      <c r="H23" s="23">
        <v>0.16594726941979196</v>
      </c>
      <c r="J23" s="6" t="s">
        <v>15</v>
      </c>
      <c r="K23" s="7" t="s">
        <v>3</v>
      </c>
      <c r="L23" s="7" t="s">
        <v>12</v>
      </c>
      <c r="M23" s="12">
        <f t="shared" ref="M23:Q23" si="16">(D23*2204.62)/D74</f>
        <v>5.5165131247928946E-3</v>
      </c>
      <c r="N23" s="12">
        <f t="shared" si="16"/>
        <v>5.5428750863417628E-3</v>
      </c>
      <c r="O23" s="12">
        <f t="shared" si="16"/>
        <v>5.6315902529474673E-3</v>
      </c>
      <c r="P23" s="12">
        <f t="shared" si="16"/>
        <v>5.5339978738198608E-3</v>
      </c>
      <c r="Q23" s="55">
        <f t="shared" si="16"/>
        <v>5.4678025572898184E-3</v>
      </c>
    </row>
    <row r="24" spans="1:17" x14ac:dyDescent="0.2">
      <c r="A24" s="6" t="s">
        <v>16</v>
      </c>
      <c r="B24" s="7" t="s">
        <v>4</v>
      </c>
      <c r="C24" s="7" t="s">
        <v>12</v>
      </c>
      <c r="D24" s="10">
        <v>3.5836889444213251</v>
      </c>
      <c r="E24" s="10">
        <v>3.3145025362946479</v>
      </c>
      <c r="F24" s="10">
        <v>3.1132662714819501</v>
      </c>
      <c r="G24" s="10">
        <v>2.7943978812515415</v>
      </c>
      <c r="H24" s="23">
        <v>3.4738434680950507</v>
      </c>
      <c r="J24" s="6" t="s">
        <v>16</v>
      </c>
      <c r="K24" s="7" t="s">
        <v>4</v>
      </c>
      <c r="L24" s="7" t="s">
        <v>12</v>
      </c>
      <c r="M24" s="12">
        <f t="shared" ref="M24:Q24" si="17">(D24*2204.62)/D75</f>
        <v>4.175939186929334E-3</v>
      </c>
      <c r="N24" s="12">
        <f t="shared" si="17"/>
        <v>4.1391150713013924E-3</v>
      </c>
      <c r="O24" s="12">
        <f t="shared" si="17"/>
        <v>4.137100127505026E-3</v>
      </c>
      <c r="P24" s="12">
        <f t="shared" si="17"/>
        <v>4.1202665458558631E-3</v>
      </c>
      <c r="Q24" s="55">
        <f t="shared" si="17"/>
        <v>4.0520846313638137E-3</v>
      </c>
    </row>
    <row r="25" spans="1:17" x14ac:dyDescent="0.2">
      <c r="A25" s="6" t="s">
        <v>15</v>
      </c>
      <c r="B25" s="7" t="s">
        <v>5</v>
      </c>
      <c r="C25" s="7" t="s">
        <v>12</v>
      </c>
      <c r="D25" s="10">
        <v>1.2761995627733759E-3</v>
      </c>
      <c r="E25" s="10">
        <v>1.17821723593608E-2</v>
      </c>
      <c r="F25" s="10">
        <v>1.8003915151646396E-2</v>
      </c>
      <c r="G25" s="10">
        <v>2.6598287841727682E-2</v>
      </c>
      <c r="H25" s="23">
        <v>5.8317029512941598E-2</v>
      </c>
      <c r="J25" s="6" t="s">
        <v>15</v>
      </c>
      <c r="K25" s="7" t="s">
        <v>5</v>
      </c>
      <c r="L25" s="7" t="s">
        <v>12</v>
      </c>
      <c r="M25" s="12">
        <f t="shared" ref="M25:Q25" si="18">(D25*2204.62)/D76</f>
        <v>6.7943373100252101E-4</v>
      </c>
      <c r="N25" s="12">
        <f t="shared" si="18"/>
        <v>7.4899690965668985E-3</v>
      </c>
      <c r="O25" s="12">
        <f t="shared" si="18"/>
        <v>7.9399462735792511E-3</v>
      </c>
      <c r="P25" s="12">
        <f t="shared" si="18"/>
        <v>7.2233453241721699E-3</v>
      </c>
      <c r="Q25" s="55">
        <f t="shared" si="18"/>
        <v>7.0355088981515438E-3</v>
      </c>
    </row>
    <row r="26" spans="1:17" x14ac:dyDescent="0.2">
      <c r="A26" s="6" t="s">
        <v>15</v>
      </c>
      <c r="B26" s="7" t="s">
        <v>6</v>
      </c>
      <c r="C26" s="7" t="s">
        <v>13</v>
      </c>
      <c r="D26" s="10">
        <v>3.63054100509052</v>
      </c>
      <c r="E26" s="10">
        <v>4.0100687288138595</v>
      </c>
      <c r="F26" s="10">
        <v>1.3721781088962799</v>
      </c>
      <c r="G26" s="10">
        <v>1.50986390467276</v>
      </c>
      <c r="H26" s="23">
        <v>1.3645402932688799</v>
      </c>
      <c r="J26" s="6" t="s">
        <v>15</v>
      </c>
      <c r="K26" s="7" t="s">
        <v>6</v>
      </c>
      <c r="L26" s="7" t="s">
        <v>13</v>
      </c>
      <c r="M26" s="12">
        <f t="shared" ref="M26:Q26" si="19">(D26*2204.62)/D77</f>
        <v>2.4972039893804889E-2</v>
      </c>
      <c r="N26" s="12">
        <f t="shared" si="19"/>
        <v>2.5897641037342503E-2</v>
      </c>
      <c r="O26" s="12">
        <f t="shared" si="19"/>
        <v>1.0427280381483734E-2</v>
      </c>
      <c r="P26" s="12">
        <f t="shared" si="19"/>
        <v>9.8792535125948547E-3</v>
      </c>
      <c r="Q26" s="55">
        <f t="shared" si="19"/>
        <v>9.5165410403478447E-3</v>
      </c>
    </row>
    <row r="27" spans="1:17" ht="15" x14ac:dyDescent="0.25">
      <c r="A27" s="6"/>
      <c r="B27" s="19" t="s">
        <v>7</v>
      </c>
      <c r="C27" s="19"/>
      <c r="D27" s="31">
        <f>SUM(D20:D26)</f>
        <v>732.3120090763523</v>
      </c>
      <c r="E27" s="31">
        <f>SUM(E20:E26)</f>
        <v>682.23136185267811</v>
      </c>
      <c r="F27" s="31">
        <f>SUM(F20:F26)</f>
        <v>635.68673031675564</v>
      </c>
      <c r="G27" s="31">
        <f>SUM(G20:G26)</f>
        <v>597.96072699682577</v>
      </c>
      <c r="H27" s="32">
        <f>SUM(H20:H26)</f>
        <v>652.98283347230733</v>
      </c>
      <c r="J27" s="6"/>
      <c r="K27" s="19" t="s">
        <v>7</v>
      </c>
      <c r="L27" s="19"/>
      <c r="M27" s="51">
        <f t="shared" ref="M27:Q27" si="20">(D27*2204.62)/D78</f>
        <v>0.40537533550489385</v>
      </c>
      <c r="N27" s="51">
        <f t="shared" si="20"/>
        <v>0.41478279663357032</v>
      </c>
      <c r="O27" s="51">
        <f t="shared" si="20"/>
        <v>0.40314997433751076</v>
      </c>
      <c r="P27" s="51">
        <f t="shared" si="20"/>
        <v>0.385032718866051</v>
      </c>
      <c r="Q27" s="52">
        <f t="shared" si="20"/>
        <v>0.41250159800271302</v>
      </c>
    </row>
    <row r="28" spans="1:17" ht="15.75" thickBot="1" x14ac:dyDescent="0.3">
      <c r="A28" s="9"/>
      <c r="B28" s="20" t="s">
        <v>8</v>
      </c>
      <c r="C28" s="20"/>
      <c r="D28" s="33">
        <f>SUM(D25:D26,D23,D22)</f>
        <v>3.6917980814869753</v>
      </c>
      <c r="E28" s="33">
        <f t="shared" ref="E28:H28" si="21">SUM(E25:E26,E23,E22)</f>
        <v>4.071924086582448</v>
      </c>
      <c r="F28" s="33">
        <f t="shared" si="21"/>
        <v>1.4596422512135336</v>
      </c>
      <c r="G28" s="33">
        <f t="shared" si="21"/>
        <v>1.6618622585143772</v>
      </c>
      <c r="H28" s="34">
        <f t="shared" si="21"/>
        <v>1.6004988066443206</v>
      </c>
      <c r="J28" s="9"/>
      <c r="K28" s="20" t="s">
        <v>8</v>
      </c>
      <c r="L28" s="20"/>
      <c r="M28" s="53">
        <f t="shared" ref="M28:Q28" si="22">(D28*2204.62)/D79</f>
        <v>2.3377351335910176E-2</v>
      </c>
      <c r="N28" s="53">
        <f t="shared" si="22"/>
        <v>2.464298536241338E-2</v>
      </c>
      <c r="O28" s="53">
        <f t="shared" si="22"/>
        <v>9.9888144249071272E-3</v>
      </c>
      <c r="P28" s="53">
        <f t="shared" si="22"/>
        <v>9.2871114962090485E-3</v>
      </c>
      <c r="Q28" s="54">
        <f t="shared" si="22"/>
        <v>8.7175987427065803E-3</v>
      </c>
    </row>
    <row r="29" spans="1:17" x14ac:dyDescent="0.2">
      <c r="D29" s="15"/>
      <c r="E29" s="15"/>
      <c r="F29" s="15"/>
      <c r="G29" s="15"/>
      <c r="H29" s="15"/>
      <c r="M29" s="15"/>
      <c r="N29" s="15"/>
      <c r="O29" s="15"/>
      <c r="P29" s="15"/>
      <c r="Q29" s="15"/>
    </row>
    <row r="30" spans="1:17" x14ac:dyDescent="0.2">
      <c r="D30" s="15"/>
      <c r="E30" s="15"/>
      <c r="F30" s="15"/>
      <c r="G30" s="15"/>
      <c r="H30" s="15"/>
      <c r="M30" s="15"/>
      <c r="N30" s="15"/>
      <c r="O30" s="15"/>
      <c r="P30" s="15"/>
      <c r="Q30" s="15"/>
    </row>
    <row r="31" spans="1:17" ht="15.75" thickBot="1" x14ac:dyDescent="0.3">
      <c r="A31" s="1" t="s">
        <v>23</v>
      </c>
      <c r="D31" s="15"/>
      <c r="E31" s="15"/>
      <c r="F31" s="15"/>
      <c r="G31" s="15"/>
      <c r="H31" s="15"/>
      <c r="J31" s="1" t="s">
        <v>28</v>
      </c>
      <c r="M31" s="15"/>
      <c r="N31" s="15"/>
      <c r="O31" s="15"/>
      <c r="P31" s="15"/>
      <c r="Q31" s="15"/>
    </row>
    <row r="32" spans="1:17" ht="15" x14ac:dyDescent="0.25">
      <c r="A32" s="3" t="s">
        <v>9</v>
      </c>
      <c r="B32" s="4" t="s">
        <v>17</v>
      </c>
      <c r="C32" s="4" t="s">
        <v>11</v>
      </c>
      <c r="D32" s="4">
        <v>2015</v>
      </c>
      <c r="E32" s="4">
        <v>2016</v>
      </c>
      <c r="F32" s="4">
        <v>2017</v>
      </c>
      <c r="G32" s="4">
        <v>2018</v>
      </c>
      <c r="H32" s="5">
        <v>2019</v>
      </c>
      <c r="J32" s="3" t="s">
        <v>9</v>
      </c>
      <c r="K32" s="4" t="s">
        <v>17</v>
      </c>
      <c r="L32" s="4" t="s">
        <v>11</v>
      </c>
      <c r="M32" s="4">
        <v>2015</v>
      </c>
      <c r="N32" s="4">
        <v>2016</v>
      </c>
      <c r="O32" s="4">
        <v>2017</v>
      </c>
      <c r="P32" s="4">
        <v>2018</v>
      </c>
      <c r="Q32" s="5">
        <v>2019</v>
      </c>
    </row>
    <row r="33" spans="1:17" x14ac:dyDescent="0.2">
      <c r="A33" s="6" t="s">
        <v>10</v>
      </c>
      <c r="B33" s="7" t="s">
        <v>0</v>
      </c>
      <c r="C33" s="7" t="s">
        <v>20</v>
      </c>
      <c r="D33" s="10">
        <v>2956.1641657180444</v>
      </c>
      <c r="E33" s="10">
        <v>1178.4024398902434</v>
      </c>
      <c r="F33" s="10">
        <v>1058.777029251248</v>
      </c>
      <c r="G33" s="10">
        <v>1063.4157859482125</v>
      </c>
      <c r="H33" s="23">
        <v>1162.3790696493279</v>
      </c>
      <c r="J33" s="6" t="s">
        <v>10</v>
      </c>
      <c r="K33" s="7" t="s">
        <v>0</v>
      </c>
      <c r="L33" s="7" t="s">
        <v>20</v>
      </c>
      <c r="M33" s="10">
        <f>(D33*2204.62)/D71</f>
        <v>3.8563743386189677</v>
      </c>
      <c r="N33" s="10">
        <f t="shared" ref="N33:Q33" si="23">(E33*2204.62)/E71</f>
        <v>1.7844932994037985</v>
      </c>
      <c r="O33" s="10">
        <f t="shared" si="23"/>
        <v>1.6399703890890842</v>
      </c>
      <c r="P33" s="10">
        <f t="shared" si="23"/>
        <v>1.6878079633711327</v>
      </c>
      <c r="Q33" s="23">
        <f t="shared" si="23"/>
        <v>2.5150100935205186</v>
      </c>
    </row>
    <row r="34" spans="1:17" x14ac:dyDescent="0.2">
      <c r="A34" s="6" t="s">
        <v>14</v>
      </c>
      <c r="B34" s="7" t="s">
        <v>1</v>
      </c>
      <c r="C34" s="7" t="s">
        <v>12</v>
      </c>
      <c r="D34" s="10">
        <v>20.427998103755424</v>
      </c>
      <c r="E34" s="10">
        <v>16.201522477531437</v>
      </c>
      <c r="F34" s="10">
        <v>19.422892286281279</v>
      </c>
      <c r="G34" s="10">
        <v>29.669154674296173</v>
      </c>
      <c r="H34" s="23">
        <v>35.951262659011078</v>
      </c>
      <c r="J34" s="6" t="s">
        <v>14</v>
      </c>
      <c r="K34" s="7" t="s">
        <v>1</v>
      </c>
      <c r="L34" s="7" t="s">
        <v>12</v>
      </c>
      <c r="M34" s="10">
        <f t="shared" ref="M34:M41" si="24">(D34*2204.62)/D72</f>
        <v>0.85686510739362021</v>
      </c>
      <c r="N34" s="10">
        <f t="shared" ref="N34:N41" si="25">(E34*2204.62)/E72</f>
        <v>0.87943371868559295</v>
      </c>
      <c r="O34" s="10">
        <f t="shared" ref="O34:O41" si="26">(F34*2204.62)/F72</f>
        <v>0.59687896281267672</v>
      </c>
      <c r="P34" s="10">
        <f t="shared" ref="P34:P41" si="27">(G34*2204.62)/G72</f>
        <v>0.45086791415447858</v>
      </c>
      <c r="Q34" s="23">
        <f t="shared" ref="Q34:Q41" si="28">(H34*2204.62)/H72</f>
        <v>0.44987440505908166</v>
      </c>
    </row>
    <row r="35" spans="1:17" x14ac:dyDescent="0.2">
      <c r="A35" s="6" t="s">
        <v>15</v>
      </c>
      <c r="B35" s="7" t="s">
        <v>2</v>
      </c>
      <c r="C35" s="7" t="s">
        <v>12</v>
      </c>
      <c r="D35" s="10">
        <v>2.3177329885445759</v>
      </c>
      <c r="E35" s="10">
        <v>2.3488952218732799</v>
      </c>
      <c r="F35" s="10">
        <v>1.1765278854733678</v>
      </c>
      <c r="G35" s="10">
        <v>4.3197110178768003</v>
      </c>
      <c r="H35" s="23">
        <v>9.940082276301121</v>
      </c>
      <c r="J35" s="6" t="s">
        <v>15</v>
      </c>
      <c r="K35" s="7" t="s">
        <v>2</v>
      </c>
      <c r="L35" s="7" t="s">
        <v>12</v>
      </c>
      <c r="M35" s="10">
        <f t="shared" si="24"/>
        <v>4.7620880719526024</v>
      </c>
      <c r="N35" s="10">
        <f t="shared" si="25"/>
        <v>4.7639571150379671</v>
      </c>
      <c r="O35" s="10">
        <f t="shared" si="26"/>
        <v>6.6507612996725536</v>
      </c>
      <c r="P35" s="10">
        <f t="shared" si="27"/>
        <v>6.2860206628591095</v>
      </c>
      <c r="Q35" s="23">
        <f t="shared" si="28"/>
        <v>6.3353871604449195</v>
      </c>
    </row>
    <row r="36" spans="1:17" x14ac:dyDescent="0.2">
      <c r="A36" s="6" t="s">
        <v>15</v>
      </c>
      <c r="B36" s="7" t="s">
        <v>3</v>
      </c>
      <c r="C36" s="7" t="s">
        <v>12</v>
      </c>
      <c r="D36" s="10">
        <v>2.3382495216433803</v>
      </c>
      <c r="E36" s="10">
        <v>1.9232650016433002</v>
      </c>
      <c r="F36" s="10">
        <v>2.8365031963378797</v>
      </c>
      <c r="G36" s="10">
        <v>5.0132522099034</v>
      </c>
      <c r="H36" s="23">
        <v>6.9144695591579985</v>
      </c>
      <c r="J36" s="6" t="s">
        <v>15</v>
      </c>
      <c r="K36" s="7" t="s">
        <v>3</v>
      </c>
      <c r="L36" s="7" t="s">
        <v>12</v>
      </c>
      <c r="M36" s="10">
        <f t="shared" si="24"/>
        <v>0.22985471353303735</v>
      </c>
      <c r="N36" s="10">
        <f t="shared" si="25"/>
        <v>0.2309531285975735</v>
      </c>
      <c r="O36" s="10">
        <f t="shared" si="26"/>
        <v>0.23464959387281112</v>
      </c>
      <c r="P36" s="10">
        <f t="shared" si="27"/>
        <v>0.23058324474249423</v>
      </c>
      <c r="Q36" s="23">
        <f t="shared" si="28"/>
        <v>0.22782510655374244</v>
      </c>
    </row>
    <row r="37" spans="1:17" x14ac:dyDescent="0.2">
      <c r="A37" s="6" t="s">
        <v>16</v>
      </c>
      <c r="B37" s="7" t="s">
        <v>4</v>
      </c>
      <c r="C37" s="7" t="s">
        <v>12</v>
      </c>
      <c r="D37" s="10">
        <v>119.45629814737752</v>
      </c>
      <c r="E37" s="10">
        <v>90.04398556933792</v>
      </c>
      <c r="F37" s="10">
        <v>91.841355008717542</v>
      </c>
      <c r="G37" s="10">
        <v>71.722878952122912</v>
      </c>
      <c r="H37" s="23">
        <v>89.161982347772991</v>
      </c>
      <c r="J37" s="6" t="s">
        <v>16</v>
      </c>
      <c r="K37" s="7" t="s">
        <v>4</v>
      </c>
      <c r="L37" s="7" t="s">
        <v>12</v>
      </c>
      <c r="M37" s="10">
        <f t="shared" si="24"/>
        <v>0.13919797289764452</v>
      </c>
      <c r="N37" s="10">
        <f t="shared" si="25"/>
        <v>0.11244595943702114</v>
      </c>
      <c r="O37" s="10">
        <f t="shared" si="26"/>
        <v>0.12204445376139829</v>
      </c>
      <c r="P37" s="10">
        <f t="shared" si="27"/>
        <v>0.10575350801030049</v>
      </c>
      <c r="Q37" s="23">
        <f t="shared" si="28"/>
        <v>0.10400350553833793</v>
      </c>
    </row>
    <row r="38" spans="1:17" x14ac:dyDescent="0.2">
      <c r="A38" s="6" t="s">
        <v>15</v>
      </c>
      <c r="B38" s="7" t="s">
        <v>5</v>
      </c>
      <c r="C38" s="7" t="s">
        <v>12</v>
      </c>
      <c r="D38" s="10">
        <v>0.13862167664607358</v>
      </c>
      <c r="E38" s="10">
        <v>1.2797876873098799</v>
      </c>
      <c r="F38" s="10">
        <v>2.7750862319951515</v>
      </c>
      <c r="G38" s="10">
        <v>4.0998050569835423</v>
      </c>
      <c r="H38" s="23">
        <v>8.9888662732016851</v>
      </c>
      <c r="J38" s="6" t="s">
        <v>15</v>
      </c>
      <c r="K38" s="7" t="s">
        <v>5</v>
      </c>
      <c r="L38" s="7" t="s">
        <v>12</v>
      </c>
      <c r="M38" s="10">
        <f t="shared" si="24"/>
        <v>7.3800560436480742E-2</v>
      </c>
      <c r="N38" s="10">
        <f t="shared" si="25"/>
        <v>0.81356560876502515</v>
      </c>
      <c r="O38" s="10">
        <f t="shared" si="26"/>
        <v>1.2238468911344571</v>
      </c>
      <c r="P38" s="10">
        <f t="shared" si="27"/>
        <v>1.1133915034155033</v>
      </c>
      <c r="Q38" s="23">
        <f t="shared" si="28"/>
        <v>1.084438785335772</v>
      </c>
    </row>
    <row r="39" spans="1:17" x14ac:dyDescent="0.2">
      <c r="A39" s="6" t="s">
        <v>15</v>
      </c>
      <c r="B39" s="7" t="s">
        <v>6</v>
      </c>
      <c r="C39" s="7" t="s">
        <v>13</v>
      </c>
      <c r="D39" s="10">
        <v>380.25140000684922</v>
      </c>
      <c r="E39" s="10">
        <v>420.00193528103063</v>
      </c>
      <c r="F39" s="10">
        <v>372.44834384327595</v>
      </c>
      <c r="G39" s="10">
        <v>409.82020269689195</v>
      </c>
      <c r="H39" s="23">
        <v>370.37522245869599</v>
      </c>
      <c r="J39" s="6" t="s">
        <v>15</v>
      </c>
      <c r="K39" s="7" t="s">
        <v>6</v>
      </c>
      <c r="L39" s="7" t="s">
        <v>13</v>
      </c>
      <c r="M39" s="10">
        <f t="shared" si="24"/>
        <v>2.6154925994037752</v>
      </c>
      <c r="N39" s="10">
        <f t="shared" si="25"/>
        <v>2.7124371402269261</v>
      </c>
      <c r="O39" s="10">
        <f t="shared" si="26"/>
        <v>2.8302618178312988</v>
      </c>
      <c r="P39" s="10">
        <f t="shared" si="27"/>
        <v>2.6815116677043176</v>
      </c>
      <c r="Q39" s="23">
        <f t="shared" si="28"/>
        <v>2.5830611395229868</v>
      </c>
    </row>
    <row r="40" spans="1:17" ht="15" x14ac:dyDescent="0.25">
      <c r="A40" s="6"/>
      <c r="B40" s="19" t="s">
        <v>7</v>
      </c>
      <c r="C40" s="19"/>
      <c r="D40" s="31">
        <f>SUM(D33:D39)</f>
        <v>3481.09446616286</v>
      </c>
      <c r="E40" s="31">
        <f>SUM(E33:E39)</f>
        <v>1710.2018311289701</v>
      </c>
      <c r="F40" s="31">
        <f>SUM(F33:F39)</f>
        <v>1549.2777377033292</v>
      </c>
      <c r="G40" s="31">
        <f>SUM(G33:G39)</f>
        <v>1588.0607905562874</v>
      </c>
      <c r="H40" s="32">
        <f>SUM(H33:H39)</f>
        <v>1683.7109552234688</v>
      </c>
      <c r="J40" s="6"/>
      <c r="K40" s="19" t="s">
        <v>7</v>
      </c>
      <c r="L40" s="19"/>
      <c r="M40" s="31">
        <f t="shared" si="24"/>
        <v>1.9269789647787541</v>
      </c>
      <c r="N40" s="31">
        <f t="shared" si="25"/>
        <v>1.0397679408891021</v>
      </c>
      <c r="O40" s="31">
        <f t="shared" si="26"/>
        <v>0.9825457263919084</v>
      </c>
      <c r="P40" s="31">
        <f t="shared" si="27"/>
        <v>1.0225677645811404</v>
      </c>
      <c r="Q40" s="32">
        <f t="shared" si="28"/>
        <v>1.063632034415205</v>
      </c>
    </row>
    <row r="41" spans="1:17" ht="15.75" thickBot="1" x14ac:dyDescent="0.3">
      <c r="A41" s="9"/>
      <c r="B41" s="20" t="s">
        <v>8</v>
      </c>
      <c r="C41" s="20"/>
      <c r="D41" s="33">
        <f>SUM(D38:D39,D36,D35)</f>
        <v>385.04600419368325</v>
      </c>
      <c r="E41" s="33">
        <f t="shared" ref="E41:H41" si="29">SUM(E38:E39,E36,E35)</f>
        <v>425.5538831918571</v>
      </c>
      <c r="F41" s="33">
        <f t="shared" ref="F41" si="30">SUM(F38:F39,F36,F35)</f>
        <v>379.23646115708237</v>
      </c>
      <c r="G41" s="33">
        <f t="shared" si="29"/>
        <v>423.25297098165566</v>
      </c>
      <c r="H41" s="34">
        <f t="shared" si="29"/>
        <v>396.21864056735677</v>
      </c>
      <c r="J41" s="9"/>
      <c r="K41" s="20" t="s">
        <v>8</v>
      </c>
      <c r="L41" s="20"/>
      <c r="M41" s="33">
        <f t="shared" si="24"/>
        <v>2.438203694200558</v>
      </c>
      <c r="N41" s="33">
        <f t="shared" si="25"/>
        <v>2.5754208308968605</v>
      </c>
      <c r="O41" s="33">
        <f t="shared" si="26"/>
        <v>2.5952404642351126</v>
      </c>
      <c r="P41" s="33">
        <f t="shared" si="27"/>
        <v>2.365296830389727</v>
      </c>
      <c r="Q41" s="34">
        <f t="shared" si="28"/>
        <v>2.1581241476142505</v>
      </c>
    </row>
    <row r="42" spans="1:17" x14ac:dyDescent="0.2">
      <c r="D42" s="13"/>
      <c r="E42" s="13"/>
      <c r="F42" s="13"/>
      <c r="G42" s="13"/>
      <c r="H42" s="13"/>
      <c r="M42" s="13"/>
      <c r="N42" s="13"/>
      <c r="O42" s="13"/>
      <c r="P42" s="13"/>
      <c r="Q42" s="13"/>
    </row>
    <row r="43" spans="1:17" x14ac:dyDescent="0.2">
      <c r="D43" s="13"/>
      <c r="E43" s="13"/>
      <c r="F43" s="13"/>
      <c r="G43" s="13"/>
      <c r="H43" s="13"/>
      <c r="M43" s="13"/>
      <c r="N43" s="13"/>
      <c r="O43" s="13"/>
      <c r="P43" s="13"/>
      <c r="Q43" s="13"/>
    </row>
    <row r="44" spans="1:17" ht="15.75" thickBot="1" x14ac:dyDescent="0.3">
      <c r="A44" s="1" t="s">
        <v>24</v>
      </c>
      <c r="D44" s="13"/>
      <c r="E44" s="13"/>
      <c r="F44" s="13"/>
      <c r="G44" s="13"/>
      <c r="H44" s="13"/>
      <c r="J44" s="1" t="s">
        <v>29</v>
      </c>
      <c r="M44" s="13"/>
      <c r="N44" s="13"/>
      <c r="O44" s="13"/>
      <c r="P44" s="13"/>
      <c r="Q44" s="13"/>
    </row>
    <row r="45" spans="1:17" ht="15" x14ac:dyDescent="0.25">
      <c r="A45" s="3" t="s">
        <v>9</v>
      </c>
      <c r="B45" s="4" t="s">
        <v>17</v>
      </c>
      <c r="C45" s="4" t="s">
        <v>11</v>
      </c>
      <c r="D45" s="4">
        <v>2015</v>
      </c>
      <c r="E45" s="4">
        <v>2016</v>
      </c>
      <c r="F45" s="4">
        <v>2017</v>
      </c>
      <c r="G45" s="4">
        <v>2018</v>
      </c>
      <c r="H45" s="5">
        <v>2019</v>
      </c>
      <c r="J45" s="3" t="s">
        <v>9</v>
      </c>
      <c r="K45" s="4" t="s">
        <v>17</v>
      </c>
      <c r="L45" s="4" t="s">
        <v>11</v>
      </c>
      <c r="M45" s="4">
        <v>2015</v>
      </c>
      <c r="N45" s="4">
        <v>2016</v>
      </c>
      <c r="O45" s="4">
        <v>2017</v>
      </c>
      <c r="P45" s="4">
        <v>2018</v>
      </c>
      <c r="Q45" s="5">
        <v>2019</v>
      </c>
    </row>
    <row r="46" spans="1:17" x14ac:dyDescent="0.2">
      <c r="A46" s="6" t="s">
        <v>10</v>
      </c>
      <c r="B46" s="7" t="s">
        <v>0</v>
      </c>
      <c r="C46" s="7" t="s">
        <v>20</v>
      </c>
      <c r="D46" s="14">
        <v>0.13138874162281408</v>
      </c>
      <c r="E46" s="14">
        <v>0.11492162281467991</v>
      </c>
      <c r="F46" s="14">
        <v>0.11140337190129022</v>
      </c>
      <c r="G46" s="14">
        <v>0.10972025886024542</v>
      </c>
      <c r="H46" s="22">
        <v>0.11994627754826853</v>
      </c>
      <c r="J46" s="6" t="s">
        <v>10</v>
      </c>
      <c r="K46" s="7" t="s">
        <v>0</v>
      </c>
      <c r="L46" s="7" t="s">
        <v>20</v>
      </c>
      <c r="M46" s="46">
        <f>(D46*2204.62)/D71</f>
        <v>1.7139919949424928E-4</v>
      </c>
      <c r="N46" s="46">
        <f t="shared" ref="N46:Q54" si="31">(E46*2204.62)/E71</f>
        <v>1.7402956657872149E-4</v>
      </c>
      <c r="O46" s="46">
        <f t="shared" si="31"/>
        <v>1.7255590753796054E-4</v>
      </c>
      <c r="P46" s="46">
        <f t="shared" si="31"/>
        <v>1.7414329286295055E-4</v>
      </c>
      <c r="Q46" s="56">
        <f t="shared" si="31"/>
        <v>2.5952471667019695E-4</v>
      </c>
    </row>
    <row r="47" spans="1:17" x14ac:dyDescent="0.2">
      <c r="A47" s="6" t="s">
        <v>14</v>
      </c>
      <c r="B47" s="7" t="s">
        <v>1</v>
      </c>
      <c r="C47" s="7" t="s">
        <v>12</v>
      </c>
      <c r="D47" s="14">
        <v>0</v>
      </c>
      <c r="E47" s="14">
        <v>0</v>
      </c>
      <c r="F47" s="14">
        <v>0</v>
      </c>
      <c r="G47" s="14">
        <v>0</v>
      </c>
      <c r="H47" s="22">
        <v>0</v>
      </c>
      <c r="J47" s="6" t="s">
        <v>14</v>
      </c>
      <c r="K47" s="7" t="s">
        <v>1</v>
      </c>
      <c r="L47" s="7" t="s">
        <v>12</v>
      </c>
      <c r="M47" s="46">
        <f t="shared" ref="M47:M54" si="32">(D47*2204.62)/D72</f>
        <v>0</v>
      </c>
      <c r="N47" s="46">
        <f t="shared" si="31"/>
        <v>0</v>
      </c>
      <c r="O47" s="46">
        <f t="shared" si="31"/>
        <v>0</v>
      </c>
      <c r="P47" s="46">
        <f t="shared" si="31"/>
        <v>0</v>
      </c>
      <c r="Q47" s="56">
        <f t="shared" si="31"/>
        <v>0</v>
      </c>
    </row>
    <row r="48" spans="1:17" x14ac:dyDescent="0.2">
      <c r="A48" s="6" t="s">
        <v>15</v>
      </c>
      <c r="B48" s="7" t="s">
        <v>2</v>
      </c>
      <c r="C48" s="7" t="s">
        <v>12</v>
      </c>
      <c r="D48" s="14">
        <v>0</v>
      </c>
      <c r="E48" s="14">
        <v>0</v>
      </c>
      <c r="F48" s="14">
        <v>0</v>
      </c>
      <c r="G48" s="14">
        <v>0</v>
      </c>
      <c r="H48" s="22">
        <v>0</v>
      </c>
      <c r="J48" s="6" t="s">
        <v>15</v>
      </c>
      <c r="K48" s="7" t="s">
        <v>2</v>
      </c>
      <c r="L48" s="7" t="s">
        <v>12</v>
      </c>
      <c r="M48" s="46">
        <f t="shared" si="32"/>
        <v>0</v>
      </c>
      <c r="N48" s="46">
        <f t="shared" si="31"/>
        <v>0</v>
      </c>
      <c r="O48" s="46">
        <f t="shared" si="31"/>
        <v>0</v>
      </c>
      <c r="P48" s="46">
        <f t="shared" si="31"/>
        <v>0</v>
      </c>
      <c r="Q48" s="56">
        <f t="shared" si="31"/>
        <v>0</v>
      </c>
    </row>
    <row r="49" spans="1:17" x14ac:dyDescent="0.2">
      <c r="A49" s="6" t="s">
        <v>15</v>
      </c>
      <c r="B49" s="7" t="s">
        <v>3</v>
      </c>
      <c r="C49" s="7" t="s">
        <v>12</v>
      </c>
      <c r="D49" s="14">
        <v>0</v>
      </c>
      <c r="E49" s="14">
        <v>0</v>
      </c>
      <c r="F49" s="14">
        <v>0</v>
      </c>
      <c r="G49" s="14">
        <v>0</v>
      </c>
      <c r="H49" s="22">
        <v>0</v>
      </c>
      <c r="J49" s="6" t="s">
        <v>15</v>
      </c>
      <c r="K49" s="7" t="s">
        <v>3</v>
      </c>
      <c r="L49" s="7" t="s">
        <v>12</v>
      </c>
      <c r="M49" s="46">
        <f t="shared" si="32"/>
        <v>0</v>
      </c>
      <c r="N49" s="46">
        <f t="shared" si="31"/>
        <v>0</v>
      </c>
      <c r="O49" s="46">
        <f t="shared" si="31"/>
        <v>0</v>
      </c>
      <c r="P49" s="46">
        <f t="shared" si="31"/>
        <v>0</v>
      </c>
      <c r="Q49" s="56">
        <f t="shared" si="31"/>
        <v>0</v>
      </c>
    </row>
    <row r="50" spans="1:17" x14ac:dyDescent="0.2">
      <c r="A50" s="6" t="s">
        <v>16</v>
      </c>
      <c r="B50" s="7" t="s">
        <v>4</v>
      </c>
      <c r="C50" s="7" t="s">
        <v>12</v>
      </c>
      <c r="D50" s="14">
        <v>0</v>
      </c>
      <c r="E50" s="14">
        <v>0</v>
      </c>
      <c r="F50" s="14">
        <v>0</v>
      </c>
      <c r="G50" s="14">
        <v>0</v>
      </c>
      <c r="H50" s="22">
        <v>0</v>
      </c>
      <c r="J50" s="6" t="s">
        <v>16</v>
      </c>
      <c r="K50" s="7" t="s">
        <v>4</v>
      </c>
      <c r="L50" s="7" t="s">
        <v>12</v>
      </c>
      <c r="M50" s="46">
        <f t="shared" si="32"/>
        <v>0</v>
      </c>
      <c r="N50" s="46">
        <f t="shared" si="31"/>
        <v>0</v>
      </c>
      <c r="O50" s="46">
        <f t="shared" si="31"/>
        <v>0</v>
      </c>
      <c r="P50" s="46">
        <f t="shared" si="31"/>
        <v>0</v>
      </c>
      <c r="Q50" s="56">
        <f t="shared" si="31"/>
        <v>0</v>
      </c>
    </row>
    <row r="51" spans="1:17" x14ac:dyDescent="0.2">
      <c r="A51" s="6" t="s">
        <v>15</v>
      </c>
      <c r="B51" s="7" t="s">
        <v>5</v>
      </c>
      <c r="C51" s="7" t="s">
        <v>12</v>
      </c>
      <c r="D51" s="14">
        <v>0</v>
      </c>
      <c r="E51" s="14">
        <v>0</v>
      </c>
      <c r="F51" s="14">
        <v>0</v>
      </c>
      <c r="G51" s="14">
        <v>0</v>
      </c>
      <c r="H51" s="22">
        <v>0</v>
      </c>
      <c r="J51" s="6" t="s">
        <v>15</v>
      </c>
      <c r="K51" s="7" t="s">
        <v>5</v>
      </c>
      <c r="L51" s="7" t="s">
        <v>12</v>
      </c>
      <c r="M51" s="46">
        <f t="shared" si="32"/>
        <v>0</v>
      </c>
      <c r="N51" s="46">
        <f t="shared" si="31"/>
        <v>0</v>
      </c>
      <c r="O51" s="46">
        <f t="shared" si="31"/>
        <v>0</v>
      </c>
      <c r="P51" s="46">
        <f t="shared" si="31"/>
        <v>0</v>
      </c>
      <c r="Q51" s="56">
        <f t="shared" si="31"/>
        <v>0</v>
      </c>
    </row>
    <row r="52" spans="1:17" x14ac:dyDescent="0.2">
      <c r="A52" s="6" t="s">
        <v>15</v>
      </c>
      <c r="B52" s="7" t="s">
        <v>6</v>
      </c>
      <c r="C52" s="7" t="s">
        <v>13</v>
      </c>
      <c r="D52" s="14">
        <v>6.6878386935877998E-3</v>
      </c>
      <c r="E52" s="14">
        <v>7.3869687109728993E-3</v>
      </c>
      <c r="F52" s="14">
        <v>6.8608905444813998E-3</v>
      </c>
      <c r="G52" s="14">
        <v>7.5493195233637999E-3</v>
      </c>
      <c r="H52" s="22">
        <v>6.8227014663443993E-3</v>
      </c>
      <c r="J52" s="6" t="s">
        <v>15</v>
      </c>
      <c r="K52" s="7" t="s">
        <v>6</v>
      </c>
      <c r="L52" s="7" t="s">
        <v>13</v>
      </c>
      <c r="M52" s="46">
        <f t="shared" si="32"/>
        <v>4.6001126120166897E-5</v>
      </c>
      <c r="N52" s="46">
        <f t="shared" si="31"/>
        <v>4.7706180858262503E-5</v>
      </c>
      <c r="O52" s="46">
        <f t="shared" si="31"/>
        <v>5.2136401907418672E-5</v>
      </c>
      <c r="P52" s="46">
        <f t="shared" si="31"/>
        <v>4.9396267562974272E-5</v>
      </c>
      <c r="Q52" s="56">
        <f t="shared" si="31"/>
        <v>4.7582705201739221E-5</v>
      </c>
    </row>
    <row r="53" spans="1:17" ht="15" x14ac:dyDescent="0.25">
      <c r="A53" s="6"/>
      <c r="B53" s="19" t="s">
        <v>7</v>
      </c>
      <c r="C53" s="19"/>
      <c r="D53" s="18">
        <f>SUM(D46:D52)</f>
        <v>0.13807658031640188</v>
      </c>
      <c r="E53" s="18">
        <f>SUM(E46:E52)</f>
        <v>0.12230859152565281</v>
      </c>
      <c r="F53" s="18">
        <f>SUM(F46:F52)</f>
        <v>0.11826426244577162</v>
      </c>
      <c r="G53" s="18">
        <f>SUM(G46:G52)</f>
        <v>0.11726957838360921</v>
      </c>
      <c r="H53" s="24">
        <f>SUM(H46:H52)</f>
        <v>0.12676897901461293</v>
      </c>
      <c r="J53" s="6"/>
      <c r="K53" s="19" t="s">
        <v>7</v>
      </c>
      <c r="L53" s="19"/>
      <c r="M53" s="47">
        <f t="shared" si="32"/>
        <v>7.6433049543632426E-5</v>
      </c>
      <c r="N53" s="47">
        <f t="shared" si="31"/>
        <v>7.4361136825425354E-5</v>
      </c>
      <c r="O53" s="47">
        <f t="shared" si="31"/>
        <v>7.5002720831218131E-5</v>
      </c>
      <c r="P53" s="47">
        <f t="shared" si="31"/>
        <v>7.5511020317486886E-5</v>
      </c>
      <c r="Q53" s="48">
        <f t="shared" si="31"/>
        <v>8.0082360117538854E-5</v>
      </c>
    </row>
    <row r="54" spans="1:17" ht="15.75" thickBot="1" x14ac:dyDescent="0.3">
      <c r="A54" s="9"/>
      <c r="B54" s="20" t="s">
        <v>8</v>
      </c>
      <c r="C54" s="20"/>
      <c r="D54" s="21">
        <f>SUM(D51:D52,D49,D48)</f>
        <v>6.6878386935877998E-3</v>
      </c>
      <c r="E54" s="21">
        <f t="shared" ref="E54:H54" si="33">SUM(E51:E52,E49,E48)</f>
        <v>7.3869687109728993E-3</v>
      </c>
      <c r="F54" s="21">
        <f t="shared" si="33"/>
        <v>6.8608905444813998E-3</v>
      </c>
      <c r="G54" s="21">
        <f t="shared" si="33"/>
        <v>7.5493195233637999E-3</v>
      </c>
      <c r="H54" s="26">
        <f t="shared" si="33"/>
        <v>6.8227014663443993E-3</v>
      </c>
      <c r="J54" s="9"/>
      <c r="K54" s="20" t="s">
        <v>8</v>
      </c>
      <c r="L54" s="20"/>
      <c r="M54" s="49">
        <f t="shared" si="32"/>
        <v>4.2348999421692264E-5</v>
      </c>
      <c r="N54" s="49">
        <f t="shared" si="31"/>
        <v>4.4705391835999031E-5</v>
      </c>
      <c r="O54" s="49">
        <f t="shared" si="31"/>
        <v>4.6951341934263474E-5</v>
      </c>
      <c r="P54" s="49">
        <f t="shared" si="31"/>
        <v>4.2188437564412509E-5</v>
      </c>
      <c r="Q54" s="50">
        <f t="shared" si="31"/>
        <v>3.7161898201954734E-5</v>
      </c>
    </row>
    <row r="55" spans="1:17" x14ac:dyDescent="0.2">
      <c r="D55" s="13"/>
      <c r="E55" s="13"/>
      <c r="F55" s="13"/>
      <c r="G55" s="13"/>
      <c r="H55" s="13"/>
      <c r="M55" s="13"/>
      <c r="N55" s="13"/>
      <c r="O55" s="13"/>
      <c r="P55" s="13"/>
      <c r="Q55" s="13"/>
    </row>
    <row r="56" spans="1:17" ht="15.75" thickBot="1" x14ac:dyDescent="0.3">
      <c r="A56" s="1" t="s">
        <v>25</v>
      </c>
      <c r="D56" s="13"/>
      <c r="E56" s="13"/>
      <c r="F56" s="13"/>
      <c r="G56" s="13"/>
      <c r="H56" s="13"/>
      <c r="J56" s="1" t="s">
        <v>30</v>
      </c>
      <c r="M56" s="13"/>
      <c r="N56" s="13"/>
      <c r="O56" s="13"/>
      <c r="P56" s="13"/>
      <c r="Q56" s="13"/>
    </row>
    <row r="57" spans="1:17" ht="15" x14ac:dyDescent="0.25">
      <c r="A57" s="3" t="s">
        <v>9</v>
      </c>
      <c r="B57" s="4" t="s">
        <v>17</v>
      </c>
      <c r="C57" s="4" t="s">
        <v>11</v>
      </c>
      <c r="D57" s="4">
        <v>2015</v>
      </c>
      <c r="E57" s="4">
        <v>2016</v>
      </c>
      <c r="F57" s="4">
        <v>2017</v>
      </c>
      <c r="G57" s="4">
        <v>2018</v>
      </c>
      <c r="H57" s="5">
        <v>2019</v>
      </c>
      <c r="J57" s="3" t="s">
        <v>9</v>
      </c>
      <c r="K57" s="4" t="s">
        <v>17</v>
      </c>
      <c r="L57" s="4" t="s">
        <v>11</v>
      </c>
      <c r="M57" s="4">
        <v>2015</v>
      </c>
      <c r="N57" s="4">
        <v>2016</v>
      </c>
      <c r="O57" s="4">
        <v>2017</v>
      </c>
      <c r="P57" s="4">
        <v>2018</v>
      </c>
      <c r="Q57" s="5">
        <v>2019</v>
      </c>
    </row>
    <row r="58" spans="1:17" x14ac:dyDescent="0.2">
      <c r="A58" s="6" t="s">
        <v>10</v>
      </c>
      <c r="B58" s="7" t="s">
        <v>0</v>
      </c>
      <c r="C58" s="7" t="s">
        <v>20</v>
      </c>
      <c r="D58" s="11">
        <v>49.266887842492416</v>
      </c>
      <c r="E58" s="11">
        <v>43.090098812167035</v>
      </c>
      <c r="F58" s="11">
        <v>41.771269607801294</v>
      </c>
      <c r="G58" s="11">
        <v>41.139373892711056</v>
      </c>
      <c r="H58" s="17">
        <v>44.975288298880976</v>
      </c>
      <c r="J58" s="6" t="s">
        <v>10</v>
      </c>
      <c r="K58" s="7" t="s">
        <v>0</v>
      </c>
      <c r="L58" s="7" t="s">
        <v>20</v>
      </c>
      <c r="M58" s="12">
        <f>(D58*2204.62)/D71</f>
        <v>6.4269624881694645E-2</v>
      </c>
      <c r="N58" s="12">
        <f t="shared" ref="N58:Q58" si="34">(E58*2204.62)/E71</f>
        <v>6.5252743882744824E-2</v>
      </c>
      <c r="O58" s="12">
        <f t="shared" si="34"/>
        <v>6.4700728650956593E-2</v>
      </c>
      <c r="P58" s="12">
        <f t="shared" si="34"/>
        <v>6.5294651237763027E-2</v>
      </c>
      <c r="Q58" s="55">
        <f t="shared" si="34"/>
        <v>9.7311889885289743E-2</v>
      </c>
    </row>
    <row r="59" spans="1:17" x14ac:dyDescent="0.2">
      <c r="A59" s="6" t="s">
        <v>14</v>
      </c>
      <c r="B59" s="7" t="s">
        <v>1</v>
      </c>
      <c r="C59" s="7" t="s">
        <v>12</v>
      </c>
      <c r="D59" s="11">
        <v>0.61283994311266266</v>
      </c>
      <c r="E59" s="11">
        <v>0.48604567432594314</v>
      </c>
      <c r="F59" s="11">
        <v>0.79976615296452314</v>
      </c>
      <c r="G59" s="11">
        <v>1.6839249950276205</v>
      </c>
      <c r="H59" s="17">
        <v>2.0404770698357639</v>
      </c>
      <c r="J59" s="6" t="s">
        <v>14</v>
      </c>
      <c r="K59" s="7" t="s">
        <v>1</v>
      </c>
      <c r="L59" s="7" t="s">
        <v>12</v>
      </c>
      <c r="M59" s="12">
        <f t="shared" ref="M59:Q59" si="35">(D59*2204.62)/D72</f>
        <v>2.5705953221808599E-2</v>
      </c>
      <c r="N59" s="12">
        <f t="shared" si="35"/>
        <v>2.6383011560567788E-2</v>
      </c>
      <c r="O59" s="12">
        <f t="shared" si="35"/>
        <v>2.4577369056992569E-2</v>
      </c>
      <c r="P59" s="12">
        <f t="shared" si="35"/>
        <v>2.5589800533092025E-2</v>
      </c>
      <c r="Q59" s="55">
        <f t="shared" si="35"/>
        <v>2.5533412179028957E-2</v>
      </c>
    </row>
    <row r="60" spans="1:17" x14ac:dyDescent="0.2">
      <c r="A60" s="6" t="s">
        <v>15</v>
      </c>
      <c r="B60" s="7" t="s">
        <v>2</v>
      </c>
      <c r="C60" s="7" t="s">
        <v>12</v>
      </c>
      <c r="D60" s="11">
        <v>0.38628883142409592</v>
      </c>
      <c r="E60" s="11">
        <v>0.39148253697887997</v>
      </c>
      <c r="F60" s="11">
        <v>0.13841504534980797</v>
      </c>
      <c r="G60" s="11">
        <v>0.50820129622080001</v>
      </c>
      <c r="H60" s="17">
        <v>1.16942144427072</v>
      </c>
      <c r="J60" s="6" t="s">
        <v>15</v>
      </c>
      <c r="K60" s="7" t="s">
        <v>2</v>
      </c>
      <c r="L60" s="7" t="s">
        <v>12</v>
      </c>
      <c r="M60" s="12">
        <f t="shared" ref="M60:Q60" si="36">(D60*2204.62)/D73</f>
        <v>0.79368134532543355</v>
      </c>
      <c r="N60" s="12">
        <f t="shared" si="36"/>
        <v>0.79399285250632778</v>
      </c>
      <c r="O60" s="12">
        <f t="shared" si="36"/>
        <v>0.78244250584382979</v>
      </c>
      <c r="P60" s="12">
        <f t="shared" si="36"/>
        <v>0.73953184268930694</v>
      </c>
      <c r="Q60" s="55">
        <f t="shared" si="36"/>
        <v>0.74533966593469636</v>
      </c>
    </row>
    <row r="61" spans="1:17" x14ac:dyDescent="0.2">
      <c r="A61" s="6" t="s">
        <v>15</v>
      </c>
      <c r="B61" s="7" t="s">
        <v>3</v>
      </c>
      <c r="C61" s="7" t="s">
        <v>12</v>
      </c>
      <c r="D61" s="11">
        <v>7.7629884118560231</v>
      </c>
      <c r="E61" s="11">
        <v>6.3852398054557558</v>
      </c>
      <c r="F61" s="11">
        <v>9.417190611841761</v>
      </c>
      <c r="G61" s="11">
        <v>16.643997336879288</v>
      </c>
      <c r="H61" s="17">
        <v>22.956038936404557</v>
      </c>
      <c r="J61" s="6" t="s">
        <v>15</v>
      </c>
      <c r="K61" s="7" t="s">
        <v>3</v>
      </c>
      <c r="L61" s="7" t="s">
        <v>12</v>
      </c>
      <c r="M61" s="12">
        <f t="shared" ref="M61:Q61" si="37">(D61*2204.62)/D74</f>
        <v>0.76311764892968414</v>
      </c>
      <c r="N61" s="12">
        <f t="shared" si="37"/>
        <v>0.766764386943944</v>
      </c>
      <c r="O61" s="12">
        <f t="shared" si="37"/>
        <v>0.77903665165773295</v>
      </c>
      <c r="P61" s="12">
        <f t="shared" si="37"/>
        <v>0.76553637254508078</v>
      </c>
      <c r="Q61" s="55">
        <f t="shared" si="37"/>
        <v>0.75637935375842491</v>
      </c>
    </row>
    <row r="62" spans="1:17" x14ac:dyDescent="0.2">
      <c r="A62" s="6" t="s">
        <v>16</v>
      </c>
      <c r="B62" s="7" t="s">
        <v>4</v>
      </c>
      <c r="C62" s="7" t="s">
        <v>12</v>
      </c>
      <c r="D62" s="11">
        <v>4.8379800749687885</v>
      </c>
      <c r="E62" s="11">
        <v>4.4745784239977739</v>
      </c>
      <c r="F62" s="11">
        <v>4.2029094665006328</v>
      </c>
      <c r="G62" s="11">
        <v>3.7724371396895817</v>
      </c>
      <c r="H62" s="17">
        <v>4.6896886819283194</v>
      </c>
      <c r="J62" s="6" t="s">
        <v>16</v>
      </c>
      <c r="K62" s="7" t="s">
        <v>4</v>
      </c>
      <c r="L62" s="7" t="s">
        <v>12</v>
      </c>
      <c r="M62" s="12">
        <f t="shared" ref="M62:Q62" si="38">(D62*2204.62)/D75</f>
        <v>5.6375179023546015E-3</v>
      </c>
      <c r="N62" s="12">
        <f t="shared" si="38"/>
        <v>5.5878053462568786E-3</v>
      </c>
      <c r="O62" s="12">
        <f t="shared" si="38"/>
        <v>5.5850851721317854E-3</v>
      </c>
      <c r="P62" s="12">
        <f t="shared" si="38"/>
        <v>5.5623598369054159E-3</v>
      </c>
      <c r="Q62" s="55">
        <f t="shared" si="38"/>
        <v>5.4703142523411501E-3</v>
      </c>
    </row>
    <row r="63" spans="1:17" x14ac:dyDescent="0.2">
      <c r="A63" s="6" t="s">
        <v>15</v>
      </c>
      <c r="B63" s="7" t="s">
        <v>5</v>
      </c>
      <c r="C63" s="7" t="s">
        <v>12</v>
      </c>
      <c r="D63" s="11">
        <v>4.6207225548691193E-3</v>
      </c>
      <c r="E63" s="11">
        <v>4.2659589576995997E-2</v>
      </c>
      <c r="F63" s="11">
        <v>6.5186589342167992E-2</v>
      </c>
      <c r="G63" s="11">
        <v>9.6304145633841598E-2</v>
      </c>
      <c r="H63" s="17">
        <v>0.21114786547789197</v>
      </c>
      <c r="J63" s="6" t="s">
        <v>15</v>
      </c>
      <c r="K63" s="7" t="s">
        <v>5</v>
      </c>
      <c r="L63" s="7" t="s">
        <v>12</v>
      </c>
      <c r="M63" s="12">
        <f t="shared" ref="M63:Q63" si="39">(D63*2204.62)/D76</f>
        <v>2.4600186812160246E-3</v>
      </c>
      <c r="N63" s="12">
        <f t="shared" si="39"/>
        <v>2.7118853625500837E-2</v>
      </c>
      <c r="O63" s="12">
        <f t="shared" si="39"/>
        <v>2.8748081335373155E-2</v>
      </c>
      <c r="P63" s="12">
        <f t="shared" si="39"/>
        <v>2.61534916909682E-2</v>
      </c>
      <c r="Q63" s="55">
        <f t="shared" si="39"/>
        <v>2.5473394286410756E-2</v>
      </c>
    </row>
    <row r="64" spans="1:17" x14ac:dyDescent="0.2">
      <c r="A64" s="6" t="s">
        <v>15</v>
      </c>
      <c r="B64" s="7" t="s">
        <v>6</v>
      </c>
      <c r="C64" s="7" t="s">
        <v>13</v>
      </c>
      <c r="D64" s="11">
        <v>12.61135296505128</v>
      </c>
      <c r="E64" s="11">
        <v>13.92971242640604</v>
      </c>
      <c r="F64" s="11">
        <v>23.523053295364797</v>
      </c>
      <c r="G64" s="11">
        <v>25.883381222961599</v>
      </c>
      <c r="H64" s="17">
        <v>23.3921193131808</v>
      </c>
      <c r="J64" s="6" t="s">
        <v>15</v>
      </c>
      <c r="K64" s="7" t="s">
        <v>6</v>
      </c>
      <c r="L64" s="7" t="s">
        <v>13</v>
      </c>
      <c r="M64" s="12">
        <f t="shared" ref="M64:Q64" si="40">(D64*2204.62)/D77</f>
        <v>8.6744980683743311E-2</v>
      </c>
      <c r="N64" s="12">
        <f t="shared" si="40"/>
        <v>8.9960226761295017E-2</v>
      </c>
      <c r="O64" s="12">
        <f t="shared" si="40"/>
        <v>0.17875337796829258</v>
      </c>
      <c r="P64" s="12">
        <f t="shared" si="40"/>
        <v>0.16935863164448323</v>
      </c>
      <c r="Q64" s="55">
        <f t="shared" si="40"/>
        <v>0.16314070354882021</v>
      </c>
    </row>
    <row r="65" spans="1:17" ht="15" x14ac:dyDescent="0.25">
      <c r="A65" s="6"/>
      <c r="B65" s="19" t="s">
        <v>7</v>
      </c>
      <c r="C65" s="19"/>
      <c r="D65" s="27">
        <f>SUM(D58:D64)</f>
        <v>75.482958791460135</v>
      </c>
      <c r="E65" s="27">
        <f>SUM(E58:E64)</f>
        <v>68.799817268908427</v>
      </c>
      <c r="F65" s="27">
        <f>SUM(F58:F64)</f>
        <v>79.917790769164981</v>
      </c>
      <c r="G65" s="27">
        <f>SUM(G58:G64)</f>
        <v>89.727620029123784</v>
      </c>
      <c r="H65" s="28">
        <f>SUM(H58:H64)</f>
        <v>99.434181609979035</v>
      </c>
      <c r="J65" s="6"/>
      <c r="K65" s="19" t="s">
        <v>7</v>
      </c>
      <c r="L65" s="19"/>
      <c r="M65" s="51">
        <f t="shared" ref="M65:Q65" si="41">(D65*2204.62)/D78</f>
        <v>4.1784006496880931E-2</v>
      </c>
      <c r="N65" s="51">
        <f t="shared" si="41"/>
        <v>4.1828890036923791E-2</v>
      </c>
      <c r="O65" s="51">
        <f t="shared" si="41"/>
        <v>5.0683542319099724E-2</v>
      </c>
      <c r="P65" s="51">
        <f t="shared" si="41"/>
        <v>5.7776485875094701E-2</v>
      </c>
      <c r="Q65" s="52">
        <f t="shared" si="41"/>
        <v>6.2814451939107271E-2</v>
      </c>
    </row>
    <row r="66" spans="1:17" ht="15.75" thickBot="1" x14ac:dyDescent="0.3">
      <c r="A66" s="9"/>
      <c r="B66" s="20" t="s">
        <v>8</v>
      </c>
      <c r="C66" s="20"/>
      <c r="D66" s="29">
        <f>SUM(D63:D64,D61,D60)</f>
        <v>20.765250930886268</v>
      </c>
      <c r="E66" s="29">
        <f t="shared" ref="E66:H66" si="42">SUM(E63:E64,E61,E60)</f>
        <v>20.749094358417672</v>
      </c>
      <c r="F66" s="29">
        <f t="shared" si="42"/>
        <v>33.143845541898536</v>
      </c>
      <c r="G66" s="29">
        <f t="shared" si="42"/>
        <v>43.131884001695525</v>
      </c>
      <c r="H66" s="30">
        <f t="shared" si="42"/>
        <v>47.728727559333969</v>
      </c>
      <c r="J66" s="9"/>
      <c r="K66" s="20" t="s">
        <v>8</v>
      </c>
      <c r="L66" s="20"/>
      <c r="M66" s="53">
        <f t="shared" ref="M66:Q66" si="43">(D66*2204.62)/D79</f>
        <v>0.13149055172436216</v>
      </c>
      <c r="N66" s="53">
        <f t="shared" si="43"/>
        <v>0.12557199439024158</v>
      </c>
      <c r="O66" s="53">
        <f t="shared" si="43"/>
        <v>0.22681429108438253</v>
      </c>
      <c r="P66" s="53">
        <f t="shared" si="43"/>
        <v>0.24103719409537105</v>
      </c>
      <c r="Q66" s="54">
        <f t="shared" si="43"/>
        <v>0.2599688882209209</v>
      </c>
    </row>
    <row r="69" spans="1:17" ht="15.75" thickBot="1" x14ac:dyDescent="0.3">
      <c r="A69" s="1" t="s">
        <v>18</v>
      </c>
    </row>
    <row r="70" spans="1:17" ht="15" x14ac:dyDescent="0.25">
      <c r="A70" s="3" t="s">
        <v>9</v>
      </c>
      <c r="B70" s="4" t="s">
        <v>17</v>
      </c>
      <c r="C70" s="4" t="s">
        <v>11</v>
      </c>
      <c r="D70" s="4">
        <v>2015</v>
      </c>
      <c r="E70" s="4">
        <v>2016</v>
      </c>
      <c r="F70" s="4">
        <v>2017</v>
      </c>
      <c r="G70" s="4">
        <v>2018</v>
      </c>
      <c r="H70" s="5">
        <v>2019</v>
      </c>
    </row>
    <row r="71" spans="1:17" x14ac:dyDescent="0.2">
      <c r="A71" s="6" t="s">
        <v>10</v>
      </c>
      <c r="B71" s="7" t="s">
        <v>0</v>
      </c>
      <c r="C71" s="7" t="s">
        <v>20</v>
      </c>
      <c r="D71" s="39">
        <v>1689986</v>
      </c>
      <c r="E71" s="40">
        <v>1455836</v>
      </c>
      <c r="F71" s="40">
        <v>1423319</v>
      </c>
      <c r="G71" s="40">
        <v>1389037</v>
      </c>
      <c r="H71" s="41">
        <v>1018924</v>
      </c>
    </row>
    <row r="72" spans="1:17" x14ac:dyDescent="0.2">
      <c r="A72" s="6" t="s">
        <v>14</v>
      </c>
      <c r="B72" s="7" t="s">
        <v>1</v>
      </c>
      <c r="C72" s="7" t="s">
        <v>12</v>
      </c>
      <c r="D72" s="39">
        <v>52559</v>
      </c>
      <c r="E72" s="40">
        <v>40615</v>
      </c>
      <c r="F72" s="40">
        <v>71740</v>
      </c>
      <c r="G72" s="40">
        <v>145074</v>
      </c>
      <c r="H72" s="41">
        <v>176180</v>
      </c>
    </row>
    <row r="73" spans="1:17" x14ac:dyDescent="0.2">
      <c r="A73" s="6" t="s">
        <v>15</v>
      </c>
      <c r="B73" s="7" t="s">
        <v>2</v>
      </c>
      <c r="C73" s="7" t="s">
        <v>12</v>
      </c>
      <c r="D73" s="39">
        <v>1073</v>
      </c>
      <c r="E73" s="40">
        <v>1087</v>
      </c>
      <c r="F73" s="40">
        <v>390</v>
      </c>
      <c r="G73" s="40">
        <v>1515</v>
      </c>
      <c r="H73" s="41">
        <v>3459</v>
      </c>
    </row>
    <row r="74" spans="1:17" x14ac:dyDescent="0.2">
      <c r="A74" s="6" t="s">
        <v>15</v>
      </c>
      <c r="B74" s="7" t="s">
        <v>3</v>
      </c>
      <c r="C74" s="7" t="s">
        <v>12</v>
      </c>
      <c r="D74" s="39">
        <v>22427</v>
      </c>
      <c r="E74" s="40">
        <v>18359</v>
      </c>
      <c r="F74" s="40">
        <v>26650</v>
      </c>
      <c r="G74" s="40">
        <v>47932</v>
      </c>
      <c r="H74" s="41">
        <v>66910</v>
      </c>
    </row>
    <row r="75" spans="1:17" x14ac:dyDescent="0.2">
      <c r="A75" s="6" t="s">
        <v>16</v>
      </c>
      <c r="B75" s="7" t="s">
        <v>4</v>
      </c>
      <c r="C75" s="7" t="s">
        <v>12</v>
      </c>
      <c r="D75" s="39">
        <v>1891951</v>
      </c>
      <c r="E75" s="40">
        <v>1765406</v>
      </c>
      <c r="F75" s="40">
        <v>1659029</v>
      </c>
      <c r="G75" s="40">
        <v>1495191</v>
      </c>
      <c r="H75" s="41">
        <v>1890016</v>
      </c>
    </row>
    <row r="76" spans="1:17" x14ac:dyDescent="0.2">
      <c r="A76" s="6" t="s">
        <v>15</v>
      </c>
      <c r="B76" s="7" t="s">
        <v>5</v>
      </c>
      <c r="C76" s="7" t="s">
        <v>12</v>
      </c>
      <c r="D76" s="39">
        <v>4141</v>
      </c>
      <c r="E76" s="40">
        <v>3468</v>
      </c>
      <c r="F76" s="40">
        <v>4999</v>
      </c>
      <c r="G76" s="40">
        <v>8118</v>
      </c>
      <c r="H76" s="41">
        <v>18274</v>
      </c>
    </row>
    <row r="77" spans="1:17" x14ac:dyDescent="0.2">
      <c r="A77" s="6" t="s">
        <v>15</v>
      </c>
      <c r="B77" s="7" t="s">
        <v>6</v>
      </c>
      <c r="C77" s="7" t="s">
        <v>13</v>
      </c>
      <c r="D77" s="39">
        <v>320517</v>
      </c>
      <c r="E77" s="40">
        <v>341370</v>
      </c>
      <c r="F77" s="40">
        <v>290117</v>
      </c>
      <c r="G77" s="40">
        <v>336936</v>
      </c>
      <c r="H77" s="41">
        <v>316112</v>
      </c>
    </row>
    <row r="78" spans="1:17" ht="15" x14ac:dyDescent="0.25">
      <c r="A78" s="6"/>
      <c r="B78" s="19" t="s">
        <v>7</v>
      </c>
      <c r="C78" s="19"/>
      <c r="D78" s="42">
        <f>SUM(D71:D77)</f>
        <v>3982654</v>
      </c>
      <c r="E78" s="42">
        <f>SUM(E71:E77)</f>
        <v>3626141</v>
      </c>
      <c r="F78" s="42">
        <f>SUM(F71:F77)</f>
        <v>3476244</v>
      </c>
      <c r="G78" s="42">
        <f>SUM(G71:G77)</f>
        <v>3423803</v>
      </c>
      <c r="H78" s="43">
        <f>SUM(H71:H77)</f>
        <v>3489875</v>
      </c>
    </row>
    <row r="79" spans="1:17" ht="15.75" thickBot="1" x14ac:dyDescent="0.3">
      <c r="A79" s="9"/>
      <c r="B79" s="20" t="s">
        <v>8</v>
      </c>
      <c r="C79" s="20"/>
      <c r="D79" s="44">
        <f>SUM(D76:D77,D74,D73)</f>
        <v>348158</v>
      </c>
      <c r="E79" s="44">
        <f t="shared" ref="E79:H79" si="44">SUM(E76:E77,E74,E73)</f>
        <v>364284</v>
      </c>
      <c r="F79" s="44">
        <f t="shared" si="44"/>
        <v>322156</v>
      </c>
      <c r="G79" s="44">
        <f t="shared" si="44"/>
        <v>394501</v>
      </c>
      <c r="H79" s="45">
        <f t="shared" si="44"/>
        <v>404755</v>
      </c>
    </row>
    <row r="82" spans="8:8" ht="15" x14ac:dyDescent="0.25">
      <c r="H82" s="2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Avist Owned Resource Emissions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Gall, James</cp:lastModifiedBy>
  <dcterms:created xsi:type="dcterms:W3CDTF">2020-07-30T21:29:16Z</dcterms:created>
  <dcterms:modified xsi:type="dcterms:W3CDTF">2020-08-17T20:19:28Z</dcterms:modified>
</cp:coreProperties>
</file>