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atural Gas IRP\2023 IRP\Inputs\Input - CCA\"/>
    </mc:Choice>
  </mc:AlternateContent>
  <xr:revisionPtr revIDLastSave="0" documentId="8_{E48C3A09-7B3B-4618-A469-B96391626CAA}" xr6:coauthVersionLast="47" xr6:coauthVersionMax="47" xr10:uidLastSave="{00000000-0000-0000-0000-000000000000}"/>
  <bookViews>
    <workbookView xWindow="-120" yWindow="-120" windowWidth="29040" windowHeight="15990" tabRatio="774" activeTab="3" xr2:uid="{D5A40DCF-1944-472E-853E-EB5681739D51}"/>
  </bookViews>
  <sheets>
    <sheet name="Instructions" sheetId="49" r:id="rId1"/>
    <sheet name="Other" sheetId="50" r:id="rId2"/>
    <sheet name="Chart1" sheetId="55" r:id="rId3"/>
    <sheet name="3 Scenarios" sheetId="54" r:id="rId4"/>
    <sheet name="New Option (2)" sheetId="53" r:id="rId5"/>
    <sheet name="New Option" sheetId="52" r:id="rId6"/>
    <sheet name="Original Forecast" sheetId="51" r:id="rId7"/>
    <sheet name="Proposed Rule (2030 FL)" sheetId="1" r:id="rId8"/>
    <sheet name="Proposed Linkage (2025)" sheetId="3" r:id="rId9"/>
    <sheet name="No Frontload" sheetId="5" r:id="rId10"/>
    <sheet name="Frontload 2026" sheetId="7" r:id="rId11"/>
    <sheet name="Frontload 2040" sheetId="9" r:id="rId12"/>
    <sheet name="Frontload 2050" sheetId="11" r:id="rId13"/>
    <sheet name="Linkage 2027" sheetId="13" r:id="rId14"/>
    <sheet name="Linkage 2030" sheetId="15" r:id="rId15"/>
    <sheet name="Linkage 2025 Alt" sheetId="17" r:id="rId16"/>
    <sheet name="Linkage 2025 Alt2" sheetId="19" r:id="rId17"/>
    <sheet name="No Frontload No Celing" sheetId="21" r:id="rId18"/>
    <sheet name="No Frontload No Floor" sheetId="23" r:id="rId19"/>
    <sheet name="No Frontload No Controls" sheetId="25" r:id="rId20"/>
    <sheet name="No Frontload Policy" sheetId="27" r:id="rId21"/>
    <sheet name="No Frontload SF" sheetId="29" r:id="rId22"/>
    <sheet name="No Frontload LF" sheetId="31" r:id="rId23"/>
    <sheet name="No Frontload HFSS" sheetId="33" r:id="rId24"/>
    <sheet name="No Frontload LFSS" sheetId="35" r:id="rId25"/>
    <sheet name="No Frontload LFSHR" sheetId="37" r:id="rId26"/>
    <sheet name="No Frontloading HFSHR" sheetId="39" r:id="rId27"/>
    <sheet name="No Frontloading SPSD" sheetId="42" r:id="rId28"/>
    <sheet name="No Frontload FPSD" sheetId="44" r:id="rId29"/>
    <sheet name="No Frontload STSD" sheetId="46" r:id="rId30"/>
    <sheet name="No Frontloading FTSD" sheetId="48" r:id="rId3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4" l="1"/>
  <c r="H14" i="54"/>
  <c r="H15" i="54"/>
  <c r="H16" i="54"/>
  <c r="H17" i="54"/>
  <c r="H18" i="54"/>
  <c r="H19" i="54"/>
  <c r="H20" i="54"/>
  <c r="H21" i="54"/>
  <c r="H22" i="54"/>
  <c r="H23" i="54"/>
  <c r="H24" i="54"/>
  <c r="H25" i="54"/>
  <c r="H26" i="54"/>
  <c r="H27" i="54"/>
  <c r="H12" i="54"/>
  <c r="O35" i="54" l="1"/>
  <c r="G30" i="54" l="1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7" i="54"/>
  <c r="G36" i="54"/>
  <c r="G35" i="54"/>
  <c r="G34" i="54"/>
  <c r="G33" i="54"/>
  <c r="G32" i="54"/>
  <c r="G31" i="54"/>
  <c r="E21" i="54"/>
  <c r="E20" i="54"/>
  <c r="E19" i="54"/>
  <c r="E18" i="54"/>
  <c r="E17" i="54"/>
  <c r="E16" i="54"/>
  <c r="F11" i="54"/>
  <c r="F10" i="54"/>
  <c r="F9" i="54"/>
  <c r="F8" i="54"/>
  <c r="K7" i="54"/>
  <c r="K8" i="54" s="1"/>
  <c r="F7" i="54"/>
  <c r="K6" i="54"/>
  <c r="F6" i="54"/>
  <c r="E6" i="54"/>
  <c r="E7" i="54" s="1"/>
  <c r="D6" i="54"/>
  <c r="G6" i="54" s="1"/>
  <c r="E5" i="54"/>
  <c r="F5" i="54" s="1"/>
  <c r="D5" i="54"/>
  <c r="F3" i="53"/>
  <c r="E3" i="53"/>
  <c r="E13" i="53"/>
  <c r="E14" i="53"/>
  <c r="E12" i="53"/>
  <c r="E8" i="53"/>
  <c r="E9" i="53"/>
  <c r="E10" i="53"/>
  <c r="E11" i="53"/>
  <c r="E7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6" i="53"/>
  <c r="E5" i="53"/>
  <c r="G5" i="53" s="1"/>
  <c r="G51" i="53"/>
  <c r="G50" i="53"/>
  <c r="G49" i="53"/>
  <c r="G48" i="53"/>
  <c r="G47" i="53"/>
  <c r="G46" i="53"/>
  <c r="G45" i="53"/>
  <c r="G44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30" i="53"/>
  <c r="G29" i="53"/>
  <c r="F11" i="53"/>
  <c r="F10" i="53"/>
  <c r="F9" i="53"/>
  <c r="F8" i="53"/>
  <c r="F7" i="53"/>
  <c r="K6" i="53"/>
  <c r="F6" i="53"/>
  <c r="F5" i="53"/>
  <c r="D5" i="53"/>
  <c r="E7" i="52"/>
  <c r="E8" i="52"/>
  <c r="E9" i="52"/>
  <c r="E10" i="52"/>
  <c r="E11" i="52"/>
  <c r="H3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H51" i="52"/>
  <c r="H50" i="52"/>
  <c r="H49" i="52"/>
  <c r="H48" i="52"/>
  <c r="H47" i="52"/>
  <c r="H46" i="52"/>
  <c r="H45" i="52"/>
  <c r="H44" i="52"/>
  <c r="H43" i="52"/>
  <c r="H42" i="52"/>
  <c r="H41" i="52"/>
  <c r="H40" i="52"/>
  <c r="H39" i="52"/>
  <c r="H38" i="52"/>
  <c r="H37" i="52"/>
  <c r="H36" i="52"/>
  <c r="H35" i="52"/>
  <c r="H34" i="52"/>
  <c r="H33" i="52"/>
  <c r="H32" i="52"/>
  <c r="H31" i="52"/>
  <c r="H30" i="52"/>
  <c r="H29" i="52"/>
  <c r="F27" i="52"/>
  <c r="E27" i="52"/>
  <c r="F26" i="52"/>
  <c r="E26" i="52"/>
  <c r="F25" i="52"/>
  <c r="E25" i="52"/>
  <c r="F24" i="52"/>
  <c r="E24" i="52"/>
  <c r="F23" i="52"/>
  <c r="E23" i="52"/>
  <c r="F22" i="52"/>
  <c r="E22" i="52"/>
  <c r="F21" i="52"/>
  <c r="E21" i="52"/>
  <c r="F20" i="52"/>
  <c r="E20" i="52"/>
  <c r="F19" i="52"/>
  <c r="E19" i="52"/>
  <c r="F18" i="52"/>
  <c r="E18" i="52"/>
  <c r="F17" i="52"/>
  <c r="E17" i="52"/>
  <c r="E16" i="52"/>
  <c r="E15" i="52"/>
  <c r="E14" i="52"/>
  <c r="E13" i="52"/>
  <c r="E12" i="52"/>
  <c r="G11" i="52"/>
  <c r="G10" i="52"/>
  <c r="G9" i="52"/>
  <c r="G8" i="52"/>
  <c r="G7" i="52"/>
  <c r="L6" i="52"/>
  <c r="E6" i="52" s="1"/>
  <c r="G6" i="52"/>
  <c r="G5" i="52"/>
  <c r="F5" i="52"/>
  <c r="H5" i="52" s="1"/>
  <c r="E5" i="52"/>
  <c r="D5" i="52"/>
  <c r="E11" i="51"/>
  <c r="E10" i="51"/>
  <c r="E9" i="51"/>
  <c r="E8" i="51"/>
  <c r="E7" i="51"/>
  <c r="D26" i="50"/>
  <c r="D25" i="50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H41" i="51"/>
  <c r="H44" i="51"/>
  <c r="H46" i="51"/>
  <c r="H47" i="51"/>
  <c r="H48" i="51"/>
  <c r="H49" i="51"/>
  <c r="H50" i="51"/>
  <c r="H45" i="51"/>
  <c r="H35" i="51"/>
  <c r="H34" i="51"/>
  <c r="H33" i="51"/>
  <c r="H32" i="51"/>
  <c r="H31" i="51"/>
  <c r="H30" i="51"/>
  <c r="H40" i="51"/>
  <c r="H39" i="51"/>
  <c r="H38" i="51"/>
  <c r="H36" i="51"/>
  <c r="G5" i="54" l="1"/>
  <c r="F28" i="54"/>
  <c r="E8" i="54"/>
  <c r="E9" i="54" s="1"/>
  <c r="E10" i="54" s="1"/>
  <c r="E11" i="54" s="1"/>
  <c r="E12" i="54" s="1"/>
  <c r="E13" i="54" s="1"/>
  <c r="E14" i="54" s="1"/>
  <c r="E15" i="54" s="1"/>
  <c r="K9" i="54"/>
  <c r="D8" i="54"/>
  <c r="G8" i="54" s="1"/>
  <c r="D7" i="54"/>
  <c r="K7" i="53"/>
  <c r="D6" i="53"/>
  <c r="L7" i="52"/>
  <c r="F6" i="52"/>
  <c r="D6" i="52"/>
  <c r="H6" i="52" s="1"/>
  <c r="H42" i="51"/>
  <c r="H43" i="51"/>
  <c r="H37" i="51"/>
  <c r="H51" i="51"/>
  <c r="H6" i="51"/>
  <c r="G6" i="51"/>
  <c r="G7" i="51"/>
  <c r="G8" i="51"/>
  <c r="G9" i="51"/>
  <c r="G10" i="51"/>
  <c r="G11" i="51"/>
  <c r="G5" i="51"/>
  <c r="F17" i="51"/>
  <c r="F18" i="51"/>
  <c r="F19" i="51"/>
  <c r="H19" i="51" s="1"/>
  <c r="F20" i="51"/>
  <c r="F21" i="51"/>
  <c r="F22" i="51"/>
  <c r="F23" i="51"/>
  <c r="F24" i="51"/>
  <c r="F25" i="51"/>
  <c r="F26" i="51"/>
  <c r="F27" i="51"/>
  <c r="F5" i="51"/>
  <c r="H17" i="51"/>
  <c r="H18" i="51"/>
  <c r="H20" i="51"/>
  <c r="H21" i="51"/>
  <c r="H22" i="51"/>
  <c r="H23" i="51"/>
  <c r="H24" i="51"/>
  <c r="H25" i="51"/>
  <c r="H26" i="51"/>
  <c r="H27" i="51"/>
  <c r="E6" i="51"/>
  <c r="E5" i="51"/>
  <c r="D5" i="51"/>
  <c r="L6" i="51"/>
  <c r="F6" i="51" s="1"/>
  <c r="O5" i="50"/>
  <c r="O6" i="50" s="1"/>
  <c r="O7" i="50" s="1"/>
  <c r="O8" i="50" s="1"/>
  <c r="O9" i="50" s="1"/>
  <c r="O10" i="50" s="1"/>
  <c r="O11" i="50" s="1"/>
  <c r="O12" i="50" s="1"/>
  <c r="O13" i="50" s="1"/>
  <c r="O14" i="50" s="1"/>
  <c r="O15" i="50" s="1"/>
  <c r="O16" i="50" s="1"/>
  <c r="O17" i="50" s="1"/>
  <c r="O18" i="50" s="1"/>
  <c r="O19" i="50" s="1"/>
  <c r="O20" i="50" s="1"/>
  <c r="O21" i="50" s="1"/>
  <c r="O22" i="50" s="1"/>
  <c r="O23" i="50" s="1"/>
  <c r="O24" i="50" s="1"/>
  <c r="O25" i="50" s="1"/>
  <c r="O26" i="50" s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7" i="50"/>
  <c r="N6" i="50"/>
  <c r="N5" i="50"/>
  <c r="I5" i="50" s="1"/>
  <c r="G7" i="54" l="1"/>
  <c r="D9" i="54"/>
  <c r="G9" i="54" s="1"/>
  <c r="K10" i="54"/>
  <c r="G6" i="53"/>
  <c r="K8" i="53"/>
  <c r="D7" i="53"/>
  <c r="G7" i="53" s="1"/>
  <c r="D7" i="52"/>
  <c r="L8" i="52"/>
  <c r="F7" i="52"/>
  <c r="D6" i="51"/>
  <c r="L7" i="51"/>
  <c r="G5" i="50"/>
  <c r="G6" i="50" s="1"/>
  <c r="G7" i="50" s="1"/>
  <c r="G8" i="50" s="1"/>
  <c r="G9" i="50" s="1"/>
  <c r="G10" i="50" s="1"/>
  <c r="G11" i="50" s="1"/>
  <c r="G12" i="50" s="1"/>
  <c r="G13" i="50" s="1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G25" i="50" s="1"/>
  <c r="G26" i="50" s="1"/>
  <c r="H5" i="50"/>
  <c r="H6" i="50" s="1"/>
  <c r="H7" i="50" s="1"/>
  <c r="H8" i="50" s="1"/>
  <c r="H9" i="50" s="1"/>
  <c r="H10" i="50" s="1"/>
  <c r="H11" i="50" s="1"/>
  <c r="H12" i="50" s="1"/>
  <c r="H13" i="50" s="1"/>
  <c r="H14" i="50" s="1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J5" i="50"/>
  <c r="I6" i="50"/>
  <c r="I7" i="50" s="1"/>
  <c r="I8" i="50" s="1"/>
  <c r="I9" i="50" s="1"/>
  <c r="I10" i="50" s="1"/>
  <c r="I11" i="50" s="1"/>
  <c r="I12" i="50" s="1"/>
  <c r="I13" i="50" s="1"/>
  <c r="I14" i="50" s="1"/>
  <c r="I15" i="50" s="1"/>
  <c r="I16" i="50" s="1"/>
  <c r="I17" i="50" s="1"/>
  <c r="I18" i="50" s="1"/>
  <c r="I19" i="50" s="1"/>
  <c r="I20" i="50" s="1"/>
  <c r="I21" i="50" s="1"/>
  <c r="I22" i="50" s="1"/>
  <c r="I23" i="50" s="1"/>
  <c r="I24" i="50" s="1"/>
  <c r="I25" i="50" s="1"/>
  <c r="I26" i="50" s="1"/>
  <c r="J6" i="50"/>
  <c r="J7" i="50" s="1"/>
  <c r="J8" i="50"/>
  <c r="J9" i="50" s="1"/>
  <c r="J10" i="50" s="1"/>
  <c r="J11" i="50" s="1"/>
  <c r="J12" i="50" s="1"/>
  <c r="J13" i="50" s="1"/>
  <c r="J14" i="50" s="1"/>
  <c r="J15" i="50" s="1"/>
  <c r="J16" i="50" s="1"/>
  <c r="J17" i="50" s="1"/>
  <c r="J18" i="50" s="1"/>
  <c r="J19" i="50" s="1"/>
  <c r="J20" i="50" s="1"/>
  <c r="J21" i="50" s="1"/>
  <c r="J22" i="50" s="1"/>
  <c r="J23" i="50" s="1"/>
  <c r="J24" i="50" s="1"/>
  <c r="J25" i="50" s="1"/>
  <c r="J26" i="50" s="1"/>
  <c r="K11" i="54" l="1"/>
  <c r="D10" i="54"/>
  <c r="K9" i="53"/>
  <c r="D8" i="53"/>
  <c r="G8" i="53" s="1"/>
  <c r="L9" i="52"/>
  <c r="D8" i="52"/>
  <c r="H8" i="52" s="1"/>
  <c r="F8" i="52"/>
  <c r="H7" i="52"/>
  <c r="L8" i="51"/>
  <c r="F7" i="51"/>
  <c r="H7" i="51" s="1"/>
  <c r="D7" i="51"/>
  <c r="G10" i="54" l="1"/>
  <c r="K12" i="54"/>
  <c r="D11" i="54"/>
  <c r="G11" i="54" s="1"/>
  <c r="D9" i="53"/>
  <c r="K10" i="53"/>
  <c r="D9" i="52"/>
  <c r="F9" i="52"/>
  <c r="L10" i="52"/>
  <c r="L9" i="51"/>
  <c r="F8" i="51"/>
  <c r="H8" i="51" s="1"/>
  <c r="D8" i="51"/>
  <c r="D12" i="54" l="1"/>
  <c r="G12" i="54" s="1"/>
  <c r="K13" i="54"/>
  <c r="K11" i="53"/>
  <c r="D10" i="53"/>
  <c r="G10" i="53" s="1"/>
  <c r="G9" i="53"/>
  <c r="H9" i="52"/>
  <c r="L11" i="52"/>
  <c r="D10" i="52"/>
  <c r="F10" i="52"/>
  <c r="L10" i="51"/>
  <c r="F9" i="51"/>
  <c r="H9" i="51" s="1"/>
  <c r="D9" i="51"/>
  <c r="D13" i="54" l="1"/>
  <c r="G13" i="54" s="1"/>
  <c r="K14" i="54"/>
  <c r="K12" i="53"/>
  <c r="D11" i="53"/>
  <c r="G11" i="53" s="1"/>
  <c r="H10" i="52"/>
  <c r="F11" i="52"/>
  <c r="F12" i="52" s="1"/>
  <c r="F13" i="52" s="1"/>
  <c r="F14" i="52" s="1"/>
  <c r="F15" i="52" s="1"/>
  <c r="F16" i="52" s="1"/>
  <c r="L12" i="52"/>
  <c r="D11" i="52"/>
  <c r="H11" i="52" s="1"/>
  <c r="L11" i="51"/>
  <c r="D10" i="51"/>
  <c r="F10" i="51"/>
  <c r="H10" i="51" s="1"/>
  <c r="D14" i="54" l="1"/>
  <c r="K15" i="54"/>
  <c r="D12" i="53"/>
  <c r="G12" i="53" s="1"/>
  <c r="K13" i="53"/>
  <c r="D12" i="52"/>
  <c r="H12" i="52" s="1"/>
  <c r="L13" i="52"/>
  <c r="L12" i="51"/>
  <c r="D11" i="51"/>
  <c r="F11" i="51"/>
  <c r="D15" i="54" l="1"/>
  <c r="G15" i="54" s="1"/>
  <c r="K16" i="54"/>
  <c r="G14" i="54"/>
  <c r="D13" i="53"/>
  <c r="G13" i="53" s="1"/>
  <c r="K14" i="53"/>
  <c r="L14" i="52"/>
  <c r="D13" i="52"/>
  <c r="H13" i="52" s="1"/>
  <c r="F12" i="51"/>
  <c r="H11" i="51"/>
  <c r="L13" i="51"/>
  <c r="D12" i="51"/>
  <c r="K17" i="54" l="1"/>
  <c r="D16" i="54"/>
  <c r="G16" i="54" s="1"/>
  <c r="K15" i="53"/>
  <c r="D14" i="53"/>
  <c r="G14" i="53" s="1"/>
  <c r="L15" i="52"/>
  <c r="D14" i="52"/>
  <c r="H14" i="52" s="1"/>
  <c r="F13" i="51"/>
  <c r="H12" i="51"/>
  <c r="L14" i="51"/>
  <c r="D13" i="51"/>
  <c r="K18" i="54" l="1"/>
  <c r="D17" i="54"/>
  <c r="G17" i="54" s="1"/>
  <c r="K16" i="53"/>
  <c r="D15" i="53"/>
  <c r="G15" i="53" s="1"/>
  <c r="D15" i="52"/>
  <c r="H15" i="52" s="1"/>
  <c r="L16" i="52"/>
  <c r="F14" i="51"/>
  <c r="H13" i="51"/>
  <c r="L15" i="51"/>
  <c r="D14" i="51"/>
  <c r="D18" i="54" l="1"/>
  <c r="G18" i="54" s="1"/>
  <c r="K19" i="54"/>
  <c r="D16" i="53"/>
  <c r="G16" i="53" s="1"/>
  <c r="K17" i="53"/>
  <c r="L17" i="52"/>
  <c r="D16" i="52"/>
  <c r="H16" i="52" s="1"/>
  <c r="F15" i="51"/>
  <c r="H14" i="51"/>
  <c r="L16" i="51"/>
  <c r="D15" i="51"/>
  <c r="K20" i="54" l="1"/>
  <c r="D19" i="54"/>
  <c r="G19" i="54" s="1"/>
  <c r="D17" i="53"/>
  <c r="G17" i="53" s="1"/>
  <c r="K18" i="53"/>
  <c r="L18" i="52"/>
  <c r="D17" i="52"/>
  <c r="H17" i="52" s="1"/>
  <c r="F16" i="51"/>
  <c r="H16" i="51" s="1"/>
  <c r="H15" i="51"/>
  <c r="L17" i="51"/>
  <c r="D16" i="51"/>
  <c r="K21" i="54" l="1"/>
  <c r="D20" i="54"/>
  <c r="G20" i="54" s="1"/>
  <c r="K19" i="53"/>
  <c r="D18" i="53"/>
  <c r="G18" i="53" s="1"/>
  <c r="D18" i="52"/>
  <c r="H18" i="52" s="1"/>
  <c r="L19" i="52"/>
  <c r="L18" i="51"/>
  <c r="D17" i="51"/>
  <c r="D21" i="54" l="1"/>
  <c r="G21" i="54" s="1"/>
  <c r="K22" i="54"/>
  <c r="K20" i="53"/>
  <c r="D19" i="53"/>
  <c r="G19" i="53" s="1"/>
  <c r="D19" i="52"/>
  <c r="H19" i="52" s="1"/>
  <c r="L20" i="52"/>
  <c r="L19" i="51"/>
  <c r="D18" i="51"/>
  <c r="D22" i="54" l="1"/>
  <c r="K23" i="54"/>
  <c r="D20" i="53"/>
  <c r="G20" i="53" s="1"/>
  <c r="K21" i="53"/>
  <c r="D20" i="52"/>
  <c r="H20" i="52" s="1"/>
  <c r="L21" i="52"/>
  <c r="L20" i="51"/>
  <c r="D19" i="51"/>
  <c r="G22" i="54" l="1"/>
  <c r="E22" i="54"/>
  <c r="D23" i="54"/>
  <c r="K24" i="54"/>
  <c r="D21" i="53"/>
  <c r="G21" i="53" s="1"/>
  <c r="K22" i="53"/>
  <c r="D21" i="52"/>
  <c r="H21" i="52" s="1"/>
  <c r="L22" i="52"/>
  <c r="L21" i="51"/>
  <c r="D20" i="51"/>
  <c r="E23" i="54" l="1"/>
  <c r="G23" i="54" s="1"/>
  <c r="K25" i="54"/>
  <c r="D24" i="54"/>
  <c r="K23" i="53"/>
  <c r="D22" i="53"/>
  <c r="G22" i="53" s="1"/>
  <c r="D22" i="52"/>
  <c r="H22" i="52" s="1"/>
  <c r="L23" i="52"/>
  <c r="L22" i="51"/>
  <c r="D21" i="51"/>
  <c r="G24" i="54" l="1"/>
  <c r="E24" i="54"/>
  <c r="K26" i="54"/>
  <c r="D25" i="54"/>
  <c r="K24" i="53"/>
  <c r="D23" i="53"/>
  <c r="G23" i="53" s="1"/>
  <c r="L24" i="52"/>
  <c r="D23" i="52"/>
  <c r="H23" i="52" s="1"/>
  <c r="L23" i="51"/>
  <c r="D22" i="51"/>
  <c r="E25" i="54" l="1"/>
  <c r="G25" i="54" s="1"/>
  <c r="D26" i="54"/>
  <c r="K27" i="54"/>
  <c r="D27" i="54" s="1"/>
  <c r="D24" i="53"/>
  <c r="G24" i="53" s="1"/>
  <c r="K25" i="53"/>
  <c r="D24" i="52"/>
  <c r="H24" i="52" s="1"/>
  <c r="L25" i="52"/>
  <c r="L24" i="51"/>
  <c r="D23" i="51"/>
  <c r="E27" i="54" l="1"/>
  <c r="E28" i="54" s="1"/>
  <c r="D28" i="54"/>
  <c r="E26" i="54"/>
  <c r="G26" i="54" s="1"/>
  <c r="G27" i="54"/>
  <c r="D25" i="53"/>
  <c r="G25" i="53" s="1"/>
  <c r="K26" i="53"/>
  <c r="L26" i="52"/>
  <c r="D25" i="52"/>
  <c r="H25" i="52" s="1"/>
  <c r="L25" i="51"/>
  <c r="D24" i="51"/>
  <c r="G28" i="54" l="1"/>
  <c r="K27" i="53"/>
  <c r="D27" i="53" s="1"/>
  <c r="D26" i="53"/>
  <c r="G26" i="53" s="1"/>
  <c r="L27" i="52"/>
  <c r="D27" i="52" s="1"/>
  <c r="H27" i="52" s="1"/>
  <c r="D26" i="52"/>
  <c r="H26" i="52" s="1"/>
  <c r="L26" i="51"/>
  <c r="D25" i="51"/>
  <c r="G27" i="53" l="1"/>
  <c r="D3" i="53"/>
  <c r="G3" i="53"/>
  <c r="H3" i="52"/>
  <c r="L27" i="51"/>
  <c r="D27" i="51" s="1"/>
  <c r="D26" i="51"/>
  <c r="H5" i="51" l="1"/>
  <c r="H29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E4" authorId="0" shapeId="0" xr:uid="{0ADB4DB1-11EC-4E3A-8AD5-1DCCE50738E2}">
      <text>
        <r>
          <rPr>
            <b/>
            <sz val="9"/>
            <color indexed="81"/>
            <rFont val="Tahoma"/>
            <family val="2"/>
          </rPr>
          <t>James Gall:</t>
        </r>
        <r>
          <rPr>
            <sz val="9"/>
            <color indexed="81"/>
            <rFont val="Tahoma"/>
            <family val="2"/>
          </rPr>
          <t xml:space="preserve">
prices trend between 2029 and 2035</t>
        </r>
      </text>
    </comment>
    <comment ref="F4" authorId="0" shapeId="0" xr:uid="{FA7EB5C1-6E58-43B7-95D4-FA912D14B780}">
      <text>
        <r>
          <rPr>
            <b/>
            <sz val="9"/>
            <color indexed="81"/>
            <rFont val="Tahoma"/>
            <family val="2"/>
          </rPr>
          <t>James Gall:</t>
        </r>
        <r>
          <rPr>
            <sz val="9"/>
            <color indexed="81"/>
            <rFont val="Tahoma"/>
            <family val="2"/>
          </rPr>
          <t xml:space="preserve">
2030 is price for all states, assumes all states move to national pricing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F4" authorId="0" shapeId="0" xr:uid="{873A1AE6-BF19-4CEF-A552-6B368C1D04EC}">
      <text>
        <r>
          <rPr>
            <b/>
            <sz val="9"/>
            <color indexed="81"/>
            <rFont val="Tahoma"/>
            <family val="2"/>
          </rPr>
          <t>James Gall:</t>
        </r>
        <r>
          <rPr>
            <sz val="9"/>
            <color indexed="81"/>
            <rFont val="Tahoma"/>
            <family val="2"/>
          </rPr>
          <t xml:space="preserve">
prices trend between 2029 and 2035</t>
        </r>
      </text>
    </comment>
    <comment ref="G4" authorId="0" shapeId="0" xr:uid="{5BB486F1-12F8-476D-A4FB-5B890DFF0D95}">
      <text>
        <r>
          <rPr>
            <b/>
            <sz val="9"/>
            <color indexed="81"/>
            <rFont val="Tahoma"/>
            <family val="2"/>
          </rPr>
          <t>James Gall:</t>
        </r>
        <r>
          <rPr>
            <sz val="9"/>
            <color indexed="81"/>
            <rFont val="Tahoma"/>
            <family val="2"/>
          </rPr>
          <t xml:space="preserve">
2030 is price for all states, assumes all states move to national pricing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F4" authorId="0" shapeId="0" xr:uid="{50C9974A-5560-4CEF-9085-D19F3EFA5D7E}">
      <text>
        <r>
          <rPr>
            <b/>
            <sz val="9"/>
            <color indexed="81"/>
            <rFont val="Tahoma"/>
            <family val="2"/>
          </rPr>
          <t>James Gall:</t>
        </r>
        <r>
          <rPr>
            <sz val="9"/>
            <color indexed="81"/>
            <rFont val="Tahoma"/>
            <family val="2"/>
          </rPr>
          <t xml:space="preserve">
prices trend between 2029 and 2035</t>
        </r>
      </text>
    </comment>
    <comment ref="G4" authorId="0" shapeId="0" xr:uid="{1BE2DA7A-DDA0-4E38-8EFF-3AD73184761F}">
      <text>
        <r>
          <rPr>
            <b/>
            <sz val="9"/>
            <color indexed="81"/>
            <rFont val="Tahoma"/>
            <family val="2"/>
          </rPr>
          <t>James Gall:</t>
        </r>
        <r>
          <rPr>
            <sz val="9"/>
            <color indexed="81"/>
            <rFont val="Tahoma"/>
            <family val="2"/>
          </rPr>
          <t xml:space="preserve">
2030 is price for all states, assumes all states move to national pricing</t>
        </r>
      </text>
    </comment>
  </commentList>
</comments>
</file>

<file path=xl/sharedStrings.xml><?xml version="1.0" encoding="utf-8"?>
<sst xmlns="http://schemas.openxmlformats.org/spreadsheetml/2006/main" count="1674" uniqueCount="69">
  <si>
    <t>The proposed rule with central assumptions (including frontloading of APCR allowances through 2030)</t>
  </si>
  <si>
    <t>Volumes following rules</t>
  </si>
  <si>
    <t>Year</t>
  </si>
  <si>
    <t>Allowance price ($)</t>
  </si>
  <si>
    <t>APCR1 trigger price ($)</t>
  </si>
  <si>
    <t>APCR2 trigger price ($)</t>
  </si>
  <si>
    <t>Price floor ($)</t>
  </si>
  <si>
    <t>Price ceiling ($)</t>
  </si>
  <si>
    <t>Total emissions (MTCO2e)</t>
  </si>
  <si>
    <t>Industry 
emissions 
(MTCO2e)</t>
  </si>
  <si>
    <t>Power emissions (MTCO2e)</t>
  </si>
  <si>
    <t>Building emissions (MTCO2e)</t>
  </si>
  <si>
    <t>Transport emissions (MTCO2e)</t>
  </si>
  <si>
    <t>No cost emissions (MTCO2e)</t>
  </si>
  <si>
    <t>BAU 
emissions 
(MTCO2e)</t>
  </si>
  <si>
    <t>Cap excluding all reserves (MTCO2e)</t>
  </si>
  <si>
    <t>APCR1 releases (MTCO2e)</t>
  </si>
  <si>
    <t>APCR2 releases (MTCO2e)</t>
  </si>
  <si>
    <t>Price ceiling/floo r releases (MTCO2e)</t>
  </si>
  <si>
    <t>-</t>
  </si>
  <si>
    <t>Primary scenario with 2025 linkage expectation</t>
  </si>
  <si>
    <t>Emissions</t>
  </si>
  <si>
    <t>Central scenario (no frontloading of APCR allowances)</t>
  </si>
  <si>
    <t>Volumes</t>
  </si>
  <si>
    <t>Central scenario with frontloading of APCR allowances through 2026</t>
  </si>
  <si>
    <t>Central scenario with frontloading of APCR allowances through 2040</t>
  </si>
  <si>
    <t>Central scenario with frontloading through 2050</t>
  </si>
  <si>
    <t>Central scenario with 2027 expected linkage</t>
  </si>
  <si>
    <t>Central scenario with 2030 expected linkage</t>
  </si>
  <si>
    <t>Central scenario with lower prices expected after 2025 linkage</t>
  </si>
  <si>
    <t>Central scenario with higher prices expected after 2025 linkage</t>
  </si>
  <si>
    <t>Central scenario (no frontloading of APCR allowances) without price ceiling</t>
  </si>
  <si>
    <t>Central scenario (no frontloading of APCR allowances) without price floor</t>
  </si>
  <si>
    <t>Central scenario (no frontloading of APCR allowances) with no price controls</t>
  </si>
  <si>
    <t>Central scenario (no frontloading of APCR allowances) with complementary policies</t>
  </si>
  <si>
    <t>Central scenario (no frontloading of APCR allowances) with shorter foresight in the first compliance period</t>
  </si>
  <si>
    <t>Central scenario (no frontloading of APRC allowances) with longer foresight</t>
  </si>
  <si>
    <t>Central scenario (no frontloading of APCR allowances) with high financial sector sensitivity to prices</t>
  </si>
  <si>
    <t>Central scenario (no frontloading of APCR allowances) with low financial sector sensitivity to prices</t>
  </si>
  <si>
    <t>Central scenario (no frontloading of APCR allowances) with low financial sector hurdle rate</t>
  </si>
  <si>
    <t>Central scenario (no frontloading of APCR allowances) with high financial sector hurdle rate</t>
  </si>
  <si>
    <t>-2,308,41</t>
  </si>
  <si>
    <t>Central scenario (no frontloading of APCR allowances) with slower power sector decarbonization</t>
  </si>
  <si>
    <t>Central scenario (no frontloading of APCR allowances) with faster power sector decarbonization</t>
  </si>
  <si>
    <t>Central scenario (no frontloading of APCR allowances) with slower transportation sector decarbonization</t>
  </si>
  <si>
    <t>Central scenario (no frontloading of APCR allowances) with faster transportation sector decarbonization</t>
  </si>
  <si>
    <t>Low Price (High Demand Scenario)</t>
  </si>
  <si>
    <t>Mid Price (Mid Demand Scenario)</t>
  </si>
  <si>
    <t>High Price (Low Demand Scenario)</t>
  </si>
  <si>
    <t>Inflation</t>
  </si>
  <si>
    <t>Total Esc</t>
  </si>
  <si>
    <t>Index</t>
  </si>
  <si>
    <t>Weight</t>
  </si>
  <si>
    <t>Nominal Dollars</t>
  </si>
  <si>
    <t>Ecology Estimate</t>
  </si>
  <si>
    <t>Join California 2030- California Low Price</t>
  </si>
  <si>
    <t>Floor Price then National Price</t>
  </si>
  <si>
    <t>Weight Avg Price</t>
  </si>
  <si>
    <t>Medium Low</t>
  </si>
  <si>
    <t>Join California 2025- California Mid Low Price</t>
  </si>
  <si>
    <t>Join California 2025- California Low Price</t>
  </si>
  <si>
    <t>Weighted Avg Price</t>
  </si>
  <si>
    <t>Floor Price than National Price</t>
  </si>
  <si>
    <t>Levelized</t>
  </si>
  <si>
    <t>btu per kwh</t>
  </si>
  <si>
    <t>kwh per MWh</t>
  </si>
  <si>
    <t>MW</t>
  </si>
  <si>
    <t>Dth</t>
  </si>
  <si>
    <t>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</si>
</sst>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[$-409]mmmm\-yy;@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7"/>
      <color rgb="FF707C8A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4" borderId="0">
      <alignment horizontal="left" vertical="center"/>
    </xf>
    <xf numFmtId="0" fontId="7" fillId="5" borderId="0" applyNumberFormat="0">
      <alignment horizontal="left" vertical="center"/>
    </xf>
    <xf numFmtId="0" fontId="8" fillId="0" borderId="4">
      <alignment horizontal="left" wrapText="1"/>
    </xf>
    <xf numFmtId="0" fontId="9" fillId="0" borderId="0">
      <alignment horizontal="left" vertical="top"/>
    </xf>
    <xf numFmtId="3" fontId="8" fillId="0" borderId="5">
      <alignment vertical="center"/>
    </xf>
    <xf numFmtId="0" fontId="10" fillId="0" borderId="0" applyNumberFormat="0">
      <alignment horizontal="left" vertical="top" wrapText="1" indent="1"/>
    </xf>
    <xf numFmtId="0" fontId="9" fillId="0" borderId="0" applyNumberFormat="0">
      <alignment horizontal="left" vertical="center"/>
    </xf>
    <xf numFmtId="0" fontId="8" fillId="0" borderId="0" applyNumberFormat="0">
      <alignment horizontal="left" wrapText="1"/>
    </xf>
    <xf numFmtId="0" fontId="6" fillId="5" borderId="0">
      <alignment vertical="center"/>
    </xf>
    <xf numFmtId="166" fontId="5" fillId="0" borderId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3" fontId="0" fillId="2" borderId="1" xfId="0" applyNumberFormat="1" applyFill="1" applyBorder="1"/>
    <xf numFmtId="0" fontId="0" fillId="3" borderId="1" xfId="0" applyFill="1" applyBorder="1"/>
    <xf numFmtId="0" fontId="0" fillId="3" borderId="0" xfId="0" applyFill="1"/>
    <xf numFmtId="4" fontId="0" fillId="2" borderId="1" xfId="0" applyNumberFormat="1" applyFill="1" applyBorder="1"/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3" fontId="0" fillId="2" borderId="2" xfId="0" applyNumberFormat="1" applyFill="1" applyBorder="1"/>
    <xf numFmtId="0" fontId="0" fillId="0" borderId="3" xfId="0" applyBorder="1"/>
    <xf numFmtId="4" fontId="0" fillId="2" borderId="2" xfId="0" applyNumberFormat="1" applyFill="1" applyBorder="1"/>
    <xf numFmtId="43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1" applyNumberFormat="1" applyFont="1"/>
    <xf numFmtId="43" fontId="0" fillId="0" borderId="1" xfId="1" applyFont="1" applyBorder="1"/>
    <xf numFmtId="9" fontId="0" fillId="0" borderId="0" xfId="2" applyFont="1"/>
    <xf numFmtId="165" fontId="0" fillId="0" borderId="0" xfId="0" applyNumberFormat="1"/>
    <xf numFmtId="3" fontId="5" fillId="0" borderId="0" xfId="3" applyNumberFormat="1" applyFont="1" applyAlignment="1">
      <alignment horizontal="right" vertical="top" wrapText="1"/>
    </xf>
    <xf numFmtId="0" fontId="0" fillId="0" borderId="0" xfId="0" applyAlignment="1">
      <alignment horizontal="right" wrapText="1"/>
    </xf>
    <xf numFmtId="43" fontId="0" fillId="6" borderId="0" xfId="1" applyFont="1" applyFill="1"/>
    <xf numFmtId="43" fontId="0" fillId="7" borderId="0" xfId="1" applyFont="1" applyFill="1"/>
    <xf numFmtId="0" fontId="0" fillId="0" borderId="1" xfId="0" applyFill="1" applyBorder="1"/>
    <xf numFmtId="43" fontId="0" fillId="0" borderId="1" xfId="1" applyFont="1" applyFill="1" applyBorder="1"/>
    <xf numFmtId="0" fontId="14" fillId="0" borderId="1" xfId="0" applyFont="1" applyFill="1" applyBorder="1" applyAlignment="1">
      <alignment horizontal="right" wrapText="1"/>
    </xf>
    <xf numFmtId="167" fontId="0" fillId="0" borderId="0" xfId="1" applyNumberFormat="1" applyFont="1"/>
    <xf numFmtId="43" fontId="0" fillId="0" borderId="0" xfId="0" applyNumberFormat="1"/>
  </cellXfs>
  <cellStyles count="21">
    <cellStyle name="Comma" xfId="1" builtinId="3"/>
    <cellStyle name="Comma 2" xfId="4" xr:uid="{26F51E5C-265E-4358-A396-DAC166B3E590}"/>
    <cellStyle name="Comma 2 2" xfId="18" xr:uid="{3BDFF6F6-E662-4066-B9E2-BC14EDC306BB}"/>
    <cellStyle name="Hyperlink 2" xfId="20" xr:uid="{F926B24C-963A-45B3-AA5D-A81EDB288C5D}"/>
    <cellStyle name="Hyperlink 3" xfId="6" xr:uid="{813AF296-B6B8-451B-9447-E7E8F66E6AC7}"/>
    <cellStyle name="Hyperlink Style" xfId="7" xr:uid="{E5843DAA-0A4F-41C6-93F0-5433A9043282}"/>
    <cellStyle name="Normal" xfId="0" builtinId="0"/>
    <cellStyle name="Normal 2" xfId="3" xr:uid="{2B5AFCEA-8382-4B0C-B1D4-FA45DF2CD99D}"/>
    <cellStyle name="Normal 3" xfId="16" xr:uid="{EDCA1264-E507-426C-89A5-81AC03017B64}"/>
    <cellStyle name="Normal 4 2" xfId="17" xr:uid="{1ECCF67F-4F7B-4CE2-A861-D54CE629EECD}"/>
    <cellStyle name="Percent" xfId="2" builtinId="5"/>
    <cellStyle name="Percent 2" xfId="5" xr:uid="{755532BD-DCD6-4FD4-AA7D-B51D0F9478C2}"/>
    <cellStyle name="phx-col-head" xfId="14" xr:uid="{E78CE8FA-1FE4-4B53-81FC-30C388C629B1}"/>
    <cellStyle name="phx-col-head-last" xfId="9" xr:uid="{DF69CFE4-E156-4AA3-AA24-74047497D2DC}"/>
    <cellStyle name="phx-header" xfId="8" xr:uid="{43F892DD-D206-4FBB-B2EC-17ECBE85B048}"/>
    <cellStyle name="phx-level1" xfId="12" xr:uid="{9E1BF284-06B6-43A9-BFB9-E9D4A35C7AEF}"/>
    <cellStyle name="phx-note" xfId="13" xr:uid="{41E8C2E5-B09A-4461-BCC5-844D80F47FF6}"/>
    <cellStyle name="phx-source" xfId="10" xr:uid="{2A74CF65-C0F7-4B28-A3D0-799FD2FB3991}"/>
    <cellStyle name="phx-subhead" xfId="15" xr:uid="{0E4C039B-499D-49EE-BA87-9D0D2C17BA90}"/>
    <cellStyle name="phx-total-row" xfId="11" xr:uid="{B5D0E115-4C95-4427-A93C-8B490172F8A9}"/>
    <cellStyle name="Table footer - source-notes" xfId="19" xr:uid="{84078831-D27E-4BC8-AA09-A9BB95960DFB}"/>
  </cellStyles>
  <dxfs count="0"/>
  <tableStyles count="1" defaultTableStyle="TableStyleMedium2" defaultPivotStyle="PivotStyleLight16">
    <tableStyle name="Invisible" pivot="0" table="0" count="0" xr9:uid="{25AE0D28-5FAC-44D1-848E-9564D1A65C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chartsheet" Target="chartsheets/sheet1.xml"/><Relationship Id="rId21" Type="http://schemas.openxmlformats.org/officeDocument/2006/relationships/worksheet" Target="worksheets/sheet2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calcChain" Target="calcChain.xml"/><Relationship Id="rId8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Washington Carbon Pricing For the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94746215098746"/>
          <c:y val="0.11988688394329232"/>
          <c:w val="0.84523584298155618"/>
          <c:h val="0.66169415143861743"/>
        </c:manualLayout>
      </c:layout>
      <c:lineChart>
        <c:grouping val="standard"/>
        <c:varyColors val="0"/>
        <c:ser>
          <c:idx val="0"/>
          <c:order val="0"/>
          <c:tx>
            <c:strRef>
              <c:f>'3 Scenarios'!$D$4</c:f>
              <c:strCache>
                <c:ptCount val="1"/>
                <c:pt idx="0">
                  <c:v>Ecology Estimate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 Scenarios'!$C$5:$C$27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'3 Scenarios'!$D$5:$D$27</c:f>
              <c:numCache>
                <c:formatCode>_(* #,##0.00_);_(* \(#,##0.00\);_(* "-"??_);_(@_)</c:formatCode>
                <c:ptCount val="23"/>
                <c:pt idx="0">
                  <c:v>58.31</c:v>
                </c:pt>
                <c:pt idx="1">
                  <c:v>63.151581200000003</c:v>
                </c:pt>
                <c:pt idx="2">
                  <c:v>68.385851757656667</c:v>
                </c:pt>
                <c:pt idx="3">
                  <c:v>75.526914440795125</c:v>
                </c:pt>
                <c:pt idx="4">
                  <c:v>84.884280985470966</c:v>
                </c:pt>
                <c:pt idx="5">
                  <c:v>94.791188586758295</c:v>
                </c:pt>
                <c:pt idx="6">
                  <c:v>106.96670548363846</c:v>
                </c:pt>
                <c:pt idx="7">
                  <c:v>118.12355427144067</c:v>
                </c:pt>
                <c:pt idx="8">
                  <c:v>111.49616643842384</c:v>
                </c:pt>
                <c:pt idx="9">
                  <c:v>114.02293912638443</c:v>
                </c:pt>
                <c:pt idx="10">
                  <c:v>121.7019526284177</c:v>
                </c:pt>
                <c:pt idx="11">
                  <c:v>128.22366261955764</c:v>
                </c:pt>
                <c:pt idx="12">
                  <c:v>84.555489107981955</c:v>
                </c:pt>
                <c:pt idx="13">
                  <c:v>78.667168361901872</c:v>
                </c:pt>
                <c:pt idx="14">
                  <c:v>80.686059580268491</c:v>
                </c:pt>
                <c:pt idx="15">
                  <c:v>83.765607257230386</c:v>
                </c:pt>
                <c:pt idx="16">
                  <c:v>66.499933424606539</c:v>
                </c:pt>
                <c:pt idx="17">
                  <c:v>65.17936716745163</c:v>
                </c:pt>
                <c:pt idx="18">
                  <c:v>69.95221386407583</c:v>
                </c:pt>
                <c:pt idx="19">
                  <c:v>75.056539469470124</c:v>
                </c:pt>
                <c:pt idx="20">
                  <c:v>80.539262831735385</c:v>
                </c:pt>
                <c:pt idx="21">
                  <c:v>86.434674316251161</c:v>
                </c:pt>
                <c:pt idx="22">
                  <c:v>92.74651526341772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86-4F33-84AA-99D11849419C}"/>
            </c:ext>
          </c:extLst>
        </c:ser>
        <c:ser>
          <c:idx val="2"/>
          <c:order val="1"/>
          <c:tx>
            <c:strRef>
              <c:f>'3 Scenarios'!$E$4</c:f>
              <c:strCache>
                <c:ptCount val="1"/>
                <c:pt idx="0">
                  <c:v>Join California 2025- California Low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 Scenarios'!$C$5:$C$27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'3 Scenarios'!$E$5:$E$27</c:f>
              <c:numCache>
                <c:formatCode>_(* #,##0.00_);_(* \(#,##0.00\);_(* "-"??_);_(@_)</c:formatCode>
                <c:ptCount val="23"/>
                <c:pt idx="0">
                  <c:v>40.74</c:v>
                </c:pt>
                <c:pt idx="1">
                  <c:v>43.344000000000008</c:v>
                </c:pt>
                <c:pt idx="2">
                  <c:v>43.344000000000008</c:v>
                </c:pt>
                <c:pt idx="3">
                  <c:v>43.344000000000008</c:v>
                </c:pt>
                <c:pt idx="4">
                  <c:v>43.344000000000008</c:v>
                </c:pt>
                <c:pt idx="5">
                  <c:v>43.344000000000008</c:v>
                </c:pt>
                <c:pt idx="6">
                  <c:v>43.344000000000008</c:v>
                </c:pt>
                <c:pt idx="7">
                  <c:v>43.344000000000008</c:v>
                </c:pt>
                <c:pt idx="8">
                  <c:v>43.344000000000008</c:v>
                </c:pt>
                <c:pt idx="9">
                  <c:v>43.344000000000008</c:v>
                </c:pt>
                <c:pt idx="10">
                  <c:v>43.344000000000008</c:v>
                </c:pt>
                <c:pt idx="11">
                  <c:v>44.636543482473726</c:v>
                </c:pt>
                <c:pt idx="12">
                  <c:v>47.874379038317848</c:v>
                </c:pt>
                <c:pt idx="13">
                  <c:v>51.345251910920553</c:v>
                </c:pt>
                <c:pt idx="14">
                  <c:v>55.06536611901015</c:v>
                </c:pt>
                <c:pt idx="15">
                  <c:v>59.056339192290032</c:v>
                </c:pt>
                <c:pt idx="16">
                  <c:v>63.343381864959625</c:v>
                </c:pt>
                <c:pt idx="17">
                  <c:v>65.17936716745163</c:v>
                </c:pt>
                <c:pt idx="18">
                  <c:v>69.95221386407583</c:v>
                </c:pt>
                <c:pt idx="19">
                  <c:v>75.056539469470124</c:v>
                </c:pt>
                <c:pt idx="20">
                  <c:v>80.539262831735385</c:v>
                </c:pt>
                <c:pt idx="21">
                  <c:v>86.434674316251161</c:v>
                </c:pt>
                <c:pt idx="22">
                  <c:v>92.74651526341772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6-4F33-84AA-99D11849419C}"/>
            </c:ext>
          </c:extLst>
        </c:ser>
        <c:ser>
          <c:idx val="3"/>
          <c:order val="2"/>
          <c:tx>
            <c:strRef>
              <c:f>'3 Scenarios'!$F$4</c:f>
              <c:strCache>
                <c:ptCount val="1"/>
                <c:pt idx="0">
                  <c:v>Floor Price than National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 Scenarios'!$C$5:$C$27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'3 Scenarios'!$F$5:$F$27</c:f>
              <c:numCache>
                <c:formatCode>_(* #,##0.00_);_(* \(#,##0.00\);_(* "-"??_);_(@_)</c:formatCode>
                <c:ptCount val="23"/>
                <c:pt idx="0">
                  <c:v>40.74</c:v>
                </c:pt>
                <c:pt idx="1">
                  <c:v>21.67</c:v>
                </c:pt>
                <c:pt idx="2">
                  <c:v>23.186900000000001</c:v>
                </c:pt>
                <c:pt idx="3">
                  <c:v>24.809983000000003</c:v>
                </c:pt>
                <c:pt idx="4">
                  <c:v>26.546681810000003</c:v>
                </c:pt>
                <c:pt idx="5">
                  <c:v>28.404949536700006</c:v>
                </c:pt>
                <c:pt idx="6">
                  <c:v>30.393296004269008</c:v>
                </c:pt>
                <c:pt idx="7">
                  <c:v>12</c:v>
                </c:pt>
                <c:pt idx="8">
                  <c:v>15.030892699137649</c:v>
                </c:pt>
                <c:pt idx="9">
                  <c:v>17.691910907171323</c:v>
                </c:pt>
                <c:pt idx="10">
                  <c:v>20.468868456093773</c:v>
                </c:pt>
                <c:pt idx="11">
                  <c:v>23.362313462753885</c:v>
                </c:pt>
                <c:pt idx="12">
                  <c:v>26.378842838906113</c:v>
                </c:pt>
                <c:pt idx="13">
                  <c:v>29.519050813369731</c:v>
                </c:pt>
                <c:pt idx="14">
                  <c:v>32.789356690316467</c:v>
                </c:pt>
                <c:pt idx="15">
                  <c:v>36.193855935731314</c:v>
                </c:pt>
                <c:pt idx="16">
                  <c:v>39.736808724195775</c:v>
                </c:pt>
                <c:pt idx="17">
                  <c:v>43.426766289820428</c:v>
                </c:pt>
                <c:pt idx="18">
                  <c:v>46.632361618389915</c:v>
                </c:pt>
                <c:pt idx="19">
                  <c:v>50.084291995579044</c:v>
                </c:pt>
                <c:pt idx="20">
                  <c:v>53.798202030876872</c:v>
                </c:pt>
                <c:pt idx="21">
                  <c:v>57.788254618321183</c:v>
                </c:pt>
                <c:pt idx="22">
                  <c:v>62.075727520528346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86-4F33-84AA-99D11849419C}"/>
            </c:ext>
          </c:extLst>
        </c:ser>
        <c:ser>
          <c:idx val="4"/>
          <c:order val="3"/>
          <c:tx>
            <c:strRef>
              <c:f>'3 Scenarios'!$G$4</c:f>
              <c:strCache>
                <c:ptCount val="1"/>
                <c:pt idx="0">
                  <c:v>Weighted Avg Price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 Scenarios'!$C$5:$C$27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'3 Scenarios'!$G$5:$G$27</c:f>
              <c:numCache>
                <c:formatCode>_(* #,##0.00_);_(* \(#,##0.00\);_(* "-"??_);_(@_)</c:formatCode>
                <c:ptCount val="23"/>
                <c:pt idx="0">
                  <c:v>46.596200700000004</c:v>
                </c:pt>
                <c:pt idx="1">
                  <c:v>42.721433181396009</c:v>
                </c:pt>
                <c:pt idx="2">
                  <c:v>44.971800863379706</c:v>
                </c:pt>
                <c:pt idx="3">
                  <c:v>47.893153543940244</c:v>
                </c:pt>
                <c:pt idx="4">
                  <c:v>51.591138348614344</c:v>
                </c:pt>
                <c:pt idx="5">
                  <c:v>55.51282424069236</c:v>
                </c:pt>
                <c:pt idx="6">
                  <c:v>60.23406481596421</c:v>
                </c:pt>
                <c:pt idx="7">
                  <c:v>57.821939865299328</c:v>
                </c:pt>
                <c:pt idx="8">
                  <c:v>56.62312014232338</c:v>
                </c:pt>
                <c:pt idx="9">
                  <c:v>58.352366481685145</c:v>
                </c:pt>
                <c:pt idx="10">
                  <c:v>61.837655312100217</c:v>
                </c:pt>
                <c:pt idx="11">
                  <c:v>65.406852446529868</c:v>
                </c:pt>
                <c:pt idx="12">
                  <c:v>52.935707632698687</c:v>
                </c:pt>
                <c:pt idx="13">
                  <c:v>53.176625257160424</c:v>
                </c:pt>
                <c:pt idx="14">
                  <c:v>56.179698993923743</c:v>
                </c:pt>
                <c:pt idx="15">
                  <c:v>59.67133740907596</c:v>
                </c:pt>
                <c:pt idx="16">
                  <c:v>56.526142737507271</c:v>
                </c:pt>
                <c:pt idx="17">
                  <c:v>57.927920923239149</c:v>
                </c:pt>
                <c:pt idx="18">
                  <c:v>62.178307992882708</c:v>
                </c:pt>
                <c:pt idx="19">
                  <c:v>66.731789653603315</c:v>
                </c:pt>
                <c:pt idx="20">
                  <c:v>71.62485964235691</c:v>
                </c:pt>
                <c:pt idx="21">
                  <c:v>76.885098891597011</c:v>
                </c:pt>
                <c:pt idx="22">
                  <c:v>82.522094119927772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86-4F33-84AA-99D118494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9328"/>
        <c:axId val="20288496"/>
      </c:lineChart>
      <c:catAx>
        <c:axId val="202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8496"/>
        <c:crosses val="autoZero"/>
        <c:auto val="1"/>
        <c:lblAlgn val="ctr"/>
        <c:lblOffset val="100"/>
        <c:noMultiLvlLbl val="0"/>
      </c:catAx>
      <c:valAx>
        <c:axId val="202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Nominal Dollars per Metric 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9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37262545207114"/>
          <c:y val="0.8783761699598871"/>
          <c:w val="0.81405944477774816"/>
          <c:h val="0.10222973307581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Washington Carbon Pricing For the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94746215098746"/>
          <c:y val="0.11988688394329232"/>
          <c:w val="0.84523584298155618"/>
          <c:h val="0.59565641875847208"/>
        </c:manualLayout>
      </c:layout>
      <c:lineChart>
        <c:grouping val="standard"/>
        <c:varyColors val="0"/>
        <c:ser>
          <c:idx val="0"/>
          <c:order val="0"/>
          <c:tx>
            <c:strRef>
              <c:f>'New Option (2)'!$D$4</c:f>
              <c:strCache>
                <c:ptCount val="1"/>
                <c:pt idx="0">
                  <c:v>Ecology Estimate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Option (2)'!$C$5:$C$27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 (2)'!$D$5:$D$27</c:f>
              <c:numCache>
                <c:formatCode>_(* #,##0.00_);_(* \(#,##0.00\);_(* "-"??_);_(@_)</c:formatCode>
                <c:ptCount val="23"/>
                <c:pt idx="0">
                  <c:v>58.31</c:v>
                </c:pt>
                <c:pt idx="1">
                  <c:v>63.151581200000003</c:v>
                </c:pt>
                <c:pt idx="2">
                  <c:v>68.385851757656667</c:v>
                </c:pt>
                <c:pt idx="3">
                  <c:v>75.526914440795125</c:v>
                </c:pt>
                <c:pt idx="4">
                  <c:v>84.884280985470966</c:v>
                </c:pt>
                <c:pt idx="5">
                  <c:v>94.791188586758295</c:v>
                </c:pt>
                <c:pt idx="6">
                  <c:v>106.96670548363846</c:v>
                </c:pt>
                <c:pt idx="7">
                  <c:v>118.12355427144067</c:v>
                </c:pt>
                <c:pt idx="8">
                  <c:v>111.49616643842384</c:v>
                </c:pt>
                <c:pt idx="9">
                  <c:v>114.02293912638443</c:v>
                </c:pt>
                <c:pt idx="10">
                  <c:v>121.7019526284177</c:v>
                </c:pt>
                <c:pt idx="11">
                  <c:v>128.22366261955764</c:v>
                </c:pt>
                <c:pt idx="12">
                  <c:v>84.555489107981955</c:v>
                </c:pt>
                <c:pt idx="13">
                  <c:v>78.667168361901872</c:v>
                </c:pt>
                <c:pt idx="14">
                  <c:v>80.686059580268491</c:v>
                </c:pt>
                <c:pt idx="15">
                  <c:v>83.765607257230386</c:v>
                </c:pt>
                <c:pt idx="16">
                  <c:v>66.499933424606539</c:v>
                </c:pt>
                <c:pt idx="17">
                  <c:v>65.17936716745163</c:v>
                </c:pt>
                <c:pt idx="18">
                  <c:v>69.95221386407583</c:v>
                </c:pt>
                <c:pt idx="19">
                  <c:v>75.056539469470124</c:v>
                </c:pt>
                <c:pt idx="20">
                  <c:v>80.539262831735385</c:v>
                </c:pt>
                <c:pt idx="21">
                  <c:v>86.434674316251161</c:v>
                </c:pt>
                <c:pt idx="22">
                  <c:v>92.74651526341772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D-4099-B349-9D92008819C9}"/>
            </c:ext>
          </c:extLst>
        </c:ser>
        <c:ser>
          <c:idx val="2"/>
          <c:order val="1"/>
          <c:tx>
            <c:strRef>
              <c:f>'New Option (2)'!$E$4</c:f>
              <c:strCache>
                <c:ptCount val="1"/>
                <c:pt idx="0">
                  <c:v>Join California 2025- California Low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'New Option (2)'!$C$5:$C$27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 (2)'!$E$5:$E$27</c:f>
              <c:numCache>
                <c:formatCode>_(* #,##0.00_);_(* \(#,##0.00\);_(* "-"??_);_(@_)</c:formatCode>
                <c:ptCount val="23"/>
                <c:pt idx="0">
                  <c:v>40.74</c:v>
                </c:pt>
                <c:pt idx="1">
                  <c:v>43.344000000000008</c:v>
                </c:pt>
                <c:pt idx="2">
                  <c:v>31.240444609895881</c:v>
                </c:pt>
                <c:pt idx="3">
                  <c:v>35.010800853220118</c:v>
                </c:pt>
                <c:pt idx="4">
                  <c:v>39.288666734851553</c:v>
                </c:pt>
                <c:pt idx="5">
                  <c:v>44.139566562558358</c:v>
                </c:pt>
                <c:pt idx="6">
                  <c:v>49.639474747924552</c:v>
                </c:pt>
                <c:pt idx="7">
                  <c:v>44.675527273132097</c:v>
                </c:pt>
                <c:pt idx="8">
                  <c:v>40.207974545818885</c:v>
                </c:pt>
                <c:pt idx="9">
                  <c:v>38.808368644419332</c:v>
                </c:pt>
                <c:pt idx="10">
                  <c:v>41.618913196249103</c:v>
                </c:pt>
                <c:pt idx="11">
                  <c:v>44.636543482473726</c:v>
                </c:pt>
                <c:pt idx="12">
                  <c:v>47.874379038317848</c:v>
                </c:pt>
                <c:pt idx="13">
                  <c:v>51.345251910920553</c:v>
                </c:pt>
                <c:pt idx="14">
                  <c:v>55.06536611901015</c:v>
                </c:pt>
                <c:pt idx="15">
                  <c:v>59.056339192290032</c:v>
                </c:pt>
                <c:pt idx="16">
                  <c:v>63.343381864959625</c:v>
                </c:pt>
                <c:pt idx="17">
                  <c:v>67.947822308830823</c:v>
                </c:pt>
                <c:pt idx="18">
                  <c:v>72.888568870116686</c:v>
                </c:pt>
                <c:pt idx="19">
                  <c:v>78.194428272425853</c:v>
                </c:pt>
                <c:pt idx="20">
                  <c:v>83.894780746353064</c:v>
                </c:pt>
                <c:pt idx="21">
                  <c:v>90.015198287696222</c:v>
                </c:pt>
                <c:pt idx="22">
                  <c:v>96.592436663463232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7D-4099-B349-9D92008819C9}"/>
            </c:ext>
          </c:extLst>
        </c:ser>
        <c:ser>
          <c:idx val="3"/>
          <c:order val="2"/>
          <c:tx>
            <c:strRef>
              <c:f>'New Option (2)'!$F$4</c:f>
              <c:strCache>
                <c:ptCount val="1"/>
                <c:pt idx="0">
                  <c:v>Floor Price then National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'New Option (2)'!$C$5:$C$27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 (2)'!$F$5:$F$27</c:f>
              <c:numCache>
                <c:formatCode>_(* #,##0.00_);_(* \(#,##0.00\);_(* "-"??_);_(@_)</c:formatCode>
                <c:ptCount val="23"/>
                <c:pt idx="0">
                  <c:v>19.7</c:v>
                </c:pt>
                <c:pt idx="1">
                  <c:v>21.67</c:v>
                </c:pt>
                <c:pt idx="2">
                  <c:v>23.186900000000001</c:v>
                </c:pt>
                <c:pt idx="3">
                  <c:v>24.809983000000003</c:v>
                </c:pt>
                <c:pt idx="4">
                  <c:v>26.546681810000003</c:v>
                </c:pt>
                <c:pt idx="5">
                  <c:v>28.404949536700006</c:v>
                </c:pt>
                <c:pt idx="6">
                  <c:v>30.393296004269008</c:v>
                </c:pt>
                <c:pt idx="7">
                  <c:v>12</c:v>
                </c:pt>
                <c:pt idx="8">
                  <c:v>15.030892699137649</c:v>
                </c:pt>
                <c:pt idx="9">
                  <c:v>17.691910907171323</c:v>
                </c:pt>
                <c:pt idx="10">
                  <c:v>20.468868456093773</c:v>
                </c:pt>
                <c:pt idx="11">
                  <c:v>23.362313462753885</c:v>
                </c:pt>
                <c:pt idx="12">
                  <c:v>26.378842838906113</c:v>
                </c:pt>
                <c:pt idx="13">
                  <c:v>29.519050813369731</c:v>
                </c:pt>
                <c:pt idx="14">
                  <c:v>32.789356690316467</c:v>
                </c:pt>
                <c:pt idx="15">
                  <c:v>36.193855935731314</c:v>
                </c:pt>
                <c:pt idx="16">
                  <c:v>39.736808724195775</c:v>
                </c:pt>
                <c:pt idx="17">
                  <c:v>43.426766289820428</c:v>
                </c:pt>
                <c:pt idx="18">
                  <c:v>46.632361618389915</c:v>
                </c:pt>
                <c:pt idx="19">
                  <c:v>50.084291995579044</c:v>
                </c:pt>
                <c:pt idx="20">
                  <c:v>53.798202030876872</c:v>
                </c:pt>
                <c:pt idx="21">
                  <c:v>57.788254618321183</c:v>
                </c:pt>
                <c:pt idx="22">
                  <c:v>62.075727520528346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7D-4099-B349-9D92008819C9}"/>
            </c:ext>
          </c:extLst>
        </c:ser>
        <c:ser>
          <c:idx val="4"/>
          <c:order val="3"/>
          <c:tx>
            <c:strRef>
              <c:f>'New Option (2)'!$G$4</c:f>
              <c:strCache>
                <c:ptCount val="1"/>
                <c:pt idx="0">
                  <c:v>Weight Avg Price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'New Option (2)'!$C$5:$C$27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 (2)'!$G$5:$G$27</c:f>
              <c:numCache>
                <c:formatCode>_(* #,##0.00_);_(* \(#,##0.00\);_(* "-"??_);_(@_)</c:formatCode>
                <c:ptCount val="23"/>
                <c:pt idx="0">
                  <c:v>39.5829375</c:v>
                </c:pt>
                <c:pt idx="1">
                  <c:v>42.721433181396009</c:v>
                </c:pt>
                <c:pt idx="2">
                  <c:v>40.937322745196298</c:v>
                </c:pt>
                <c:pt idx="3">
                  <c:v>45.115448272344103</c:v>
                </c:pt>
                <c:pt idx="4">
                  <c:v>50.239374111342407</c:v>
                </c:pt>
                <c:pt idx="5">
                  <c:v>55.778010442989938</c:v>
                </c:pt>
                <c:pt idx="6">
                  <c:v>62.332535413689897</c:v>
                </c:pt>
                <c:pt idx="7">
                  <c:v>58.265777851252444</c:v>
                </c:pt>
                <c:pt idx="8">
                  <c:v>55.577788777681185</c:v>
                </c:pt>
                <c:pt idx="9">
                  <c:v>56.840504481929436</c:v>
                </c:pt>
                <c:pt idx="10">
                  <c:v>61.262632127805929</c:v>
                </c:pt>
                <c:pt idx="11">
                  <c:v>65.406852446529868</c:v>
                </c:pt>
                <c:pt idx="12">
                  <c:v>52.935707632698687</c:v>
                </c:pt>
                <c:pt idx="13">
                  <c:v>53.176625257160424</c:v>
                </c:pt>
                <c:pt idx="14">
                  <c:v>56.179698993923743</c:v>
                </c:pt>
                <c:pt idx="15">
                  <c:v>59.67133740907596</c:v>
                </c:pt>
                <c:pt idx="16">
                  <c:v>56.526142737507271</c:v>
                </c:pt>
                <c:pt idx="17">
                  <c:v>58.850730075515074</c:v>
                </c:pt>
                <c:pt idx="18">
                  <c:v>63.157083207046298</c:v>
                </c:pt>
                <c:pt idx="19">
                  <c:v>67.777742128292545</c:v>
                </c:pt>
                <c:pt idx="20">
                  <c:v>72.743354428836412</c:v>
                </c:pt>
                <c:pt idx="21">
                  <c:v>78.078594946998791</c:v>
                </c:pt>
                <c:pt idx="22">
                  <c:v>83.804055100204948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7D-4099-B349-9D9200881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9328"/>
        <c:axId val="20288496"/>
      </c:lineChart>
      <c:catAx>
        <c:axId val="202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8496"/>
        <c:crosses val="autoZero"/>
        <c:auto val="1"/>
        <c:lblAlgn val="ctr"/>
        <c:lblOffset val="100"/>
        <c:noMultiLvlLbl val="0"/>
      </c:catAx>
      <c:valAx>
        <c:axId val="202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Nominal Dollars per Metric 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9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9378516771697944E-2"/>
          <c:y val="0.83435104867268572"/>
          <c:w val="0.95898690328683533"/>
          <c:h val="0.14625500946536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Washington Carbon Pricing For the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94746215098746"/>
          <c:y val="0.11988688394329232"/>
          <c:w val="0.84523584298155618"/>
          <c:h val="0.59565641875847208"/>
        </c:manualLayout>
      </c:layout>
      <c:lineChart>
        <c:grouping val="standard"/>
        <c:varyColors val="0"/>
        <c:ser>
          <c:idx val="0"/>
          <c:order val="0"/>
          <c:tx>
            <c:strRef>
              <c:f>'New Option'!$D$4</c:f>
              <c:strCache>
                <c:ptCount val="1"/>
                <c:pt idx="0">
                  <c:v>Ecology Estimate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Option'!$C$5:$C$27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Option'!$D$5:$D$27</c:f>
              <c:numCache>
                <c:formatCode>_(* #,##0.00_);_(* \(#,##0.00\);_(* "-"??_);_(@_)</c:formatCode>
                <c:ptCount val="23"/>
                <c:pt idx="0">
                  <c:v>58.31</c:v>
                </c:pt>
                <c:pt idx="1">
                  <c:v>64.270499999999998</c:v>
                </c:pt>
                <c:pt idx="2">
                  <c:v>69.357960000000006</c:v>
                </c:pt>
                <c:pt idx="3">
                  <c:v>76.425703200000001</c:v>
                </c:pt>
                <c:pt idx="4">
                  <c:v>85.698382644000006</c:v>
                </c:pt>
                <c:pt idx="5">
                  <c:v>95.481882049680024</c:v>
                </c:pt>
                <c:pt idx="6">
                  <c:v>107.53526207007363</c:v>
                </c:pt>
                <c:pt idx="7">
                  <c:v>118.51902224697227</c:v>
                </c:pt>
                <c:pt idx="8">
                  <c:v>111.65052386700854</c:v>
                </c:pt>
                <c:pt idx="9">
                  <c:v>113.95734888535186</c:v>
                </c:pt>
                <c:pt idx="10">
                  <c:v>121.39391784294848</c:v>
                </c:pt>
                <c:pt idx="11">
                  <c:v>127.648829181381</c:v>
                </c:pt>
                <c:pt idx="12">
                  <c:v>84.011693582455663</c:v>
                </c:pt>
                <c:pt idx="13">
                  <c:v>78.008284541747599</c:v>
                </c:pt>
                <c:pt idx="14">
                  <c:v>79.853690494597615</c:v>
                </c:pt>
                <c:pt idx="15">
                  <c:v>82.739235316620466</c:v>
                </c:pt>
                <c:pt idx="16">
                  <c:v>65.556573825599187</c:v>
                </c:pt>
                <c:pt idx="17">
                  <c:v>64.12899782045541</c:v>
                </c:pt>
                <c:pt idx="18">
                  <c:v>68.690243059903565</c:v>
                </c:pt>
                <c:pt idx="19">
                  <c:v>73.558252365797003</c:v>
                </c:pt>
                <c:pt idx="20">
                  <c:v>78.777064154440708</c:v>
                </c:pt>
                <c:pt idx="21">
                  <c:v>84.378036933234895</c:v>
                </c:pt>
                <c:pt idx="22">
                  <c:v>90.362511756850182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4-4046-B79C-E8647D16034A}"/>
            </c:ext>
          </c:extLst>
        </c:ser>
        <c:ser>
          <c:idx val="1"/>
          <c:order val="1"/>
          <c:tx>
            <c:strRef>
              <c:f>'New Option'!$E$4</c:f>
              <c:strCache>
                <c:ptCount val="1"/>
                <c:pt idx="0">
                  <c:v>Join California 2025- California Mid Low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'New Option'!$C$5:$C$27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Option'!$E$5:$E$27</c:f>
              <c:numCache>
                <c:formatCode>_(* #,##0.00_);_(* \(#,##0.00\);_(* "-"??_);_(@_)</c:formatCode>
                <c:ptCount val="23"/>
                <c:pt idx="0">
                  <c:v>40.74</c:v>
                </c:pt>
                <c:pt idx="1">
                  <c:v>43.344000000000008</c:v>
                </c:pt>
                <c:pt idx="2">
                  <c:v>31.240444609895881</c:v>
                </c:pt>
                <c:pt idx="3">
                  <c:v>35.010800853220118</c:v>
                </c:pt>
                <c:pt idx="4">
                  <c:v>39.288666734851553</c:v>
                </c:pt>
                <c:pt idx="5">
                  <c:v>44.139566562558358</c:v>
                </c:pt>
                <c:pt idx="6">
                  <c:v>49.639474747924552</c:v>
                </c:pt>
                <c:pt idx="7">
                  <c:v>55.875651800865214</c:v>
                </c:pt>
                <c:pt idx="8">
                  <c:v>59.938663864537396</c:v>
                </c:pt>
                <c:pt idx="9">
                  <c:v>64.285873285613008</c:v>
                </c:pt>
                <c:pt idx="10">
                  <c:v>68.941526621056184</c:v>
                </c:pt>
                <c:pt idx="11">
                  <c:v>73.940216465004568</c:v>
                </c:pt>
                <c:pt idx="12">
                  <c:v>79.30367526353821</c:v>
                </c:pt>
                <c:pt idx="13">
                  <c:v>85.053159240126206</c:v>
                </c:pt>
                <c:pt idx="14">
                  <c:v>91.215510272720991</c:v>
                </c:pt>
                <c:pt idx="15">
                  <c:v>97.826537693788794</c:v>
                </c:pt>
                <c:pt idx="16">
                  <c:v>104.92800296150969</c:v>
                </c:pt>
                <c:pt idx="17">
                  <c:v>112.55523608841469</c:v>
                </c:pt>
                <c:pt idx="18">
                  <c:v>120.73955865773826</c:v>
                </c:pt>
                <c:pt idx="19">
                  <c:v>129.52868886656952</c:v>
                </c:pt>
                <c:pt idx="20">
                  <c:v>138.97129492352138</c:v>
                </c:pt>
                <c:pt idx="21">
                  <c:v>149.10973671484902</c:v>
                </c:pt>
                <c:pt idx="22">
                  <c:v>160.00489998924323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4-4046-B79C-E8647D16034A}"/>
            </c:ext>
          </c:extLst>
        </c:ser>
        <c:ser>
          <c:idx val="2"/>
          <c:order val="2"/>
          <c:tx>
            <c:strRef>
              <c:f>'New Option'!$F$4</c:f>
              <c:strCache>
                <c:ptCount val="1"/>
                <c:pt idx="0">
                  <c:v>Join California 2030- California Low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'New Option'!$C$5:$C$27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Option'!$F$5:$F$27</c:f>
              <c:numCache>
                <c:formatCode>_(* #,##0.00_);_(* \(#,##0.00\);_(* "-"??_);_(@_)</c:formatCode>
                <c:ptCount val="23"/>
                <c:pt idx="0">
                  <c:v>58</c:v>
                </c:pt>
                <c:pt idx="1">
                  <c:v>60.805499999999995</c:v>
                </c:pt>
                <c:pt idx="2">
                  <c:v>67.997790000000009</c:v>
                </c:pt>
                <c:pt idx="3">
                  <c:v>70.384620600000005</c:v>
                </c:pt>
                <c:pt idx="4">
                  <c:v>66.711249108000004</c:v>
                </c:pt>
                <c:pt idx="5">
                  <c:v>69.522993988560017</c:v>
                </c:pt>
                <c:pt idx="6">
                  <c:v>76.675099539830413</c:v>
                </c:pt>
                <c:pt idx="7">
                  <c:v>71.30784257204229</c:v>
                </c:pt>
                <c:pt idx="8">
                  <c:v>66.31629359199934</c:v>
                </c:pt>
                <c:pt idx="9">
                  <c:v>61.674153040559389</c:v>
                </c:pt>
                <c:pt idx="10">
                  <c:v>57.356962327720233</c:v>
                </c:pt>
                <c:pt idx="11">
                  <c:v>53.341974964779816</c:v>
                </c:pt>
                <c:pt idx="12">
                  <c:v>47.874379038317848</c:v>
                </c:pt>
                <c:pt idx="13">
                  <c:v>51.345251910920553</c:v>
                </c:pt>
                <c:pt idx="14">
                  <c:v>55.06536611901015</c:v>
                </c:pt>
                <c:pt idx="15">
                  <c:v>59.056339192290032</c:v>
                </c:pt>
                <c:pt idx="16">
                  <c:v>63.343381864959625</c:v>
                </c:pt>
                <c:pt idx="17">
                  <c:v>67.947822308830823</c:v>
                </c:pt>
                <c:pt idx="18">
                  <c:v>72.888568870116686</c:v>
                </c:pt>
                <c:pt idx="19">
                  <c:v>78.194428272425853</c:v>
                </c:pt>
                <c:pt idx="20">
                  <c:v>83.894780746353064</c:v>
                </c:pt>
                <c:pt idx="21">
                  <c:v>90.015198287696222</c:v>
                </c:pt>
                <c:pt idx="22">
                  <c:v>96.592436663463232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4-4046-B79C-E8647D16034A}"/>
            </c:ext>
          </c:extLst>
        </c:ser>
        <c:ser>
          <c:idx val="3"/>
          <c:order val="3"/>
          <c:tx>
            <c:strRef>
              <c:f>'New Option'!$G$4</c:f>
              <c:strCache>
                <c:ptCount val="1"/>
                <c:pt idx="0">
                  <c:v>Floor Price then National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'New Option'!$C$5:$C$27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Option'!$G$5:$G$27</c:f>
              <c:numCache>
                <c:formatCode>_(* #,##0.00_);_(* \(#,##0.00\);_(* "-"??_);_(@_)</c:formatCode>
                <c:ptCount val="23"/>
                <c:pt idx="0">
                  <c:v>19.7</c:v>
                </c:pt>
                <c:pt idx="1">
                  <c:v>21.67</c:v>
                </c:pt>
                <c:pt idx="2">
                  <c:v>23.186900000000001</c:v>
                </c:pt>
                <c:pt idx="3">
                  <c:v>24.809983000000003</c:v>
                </c:pt>
                <c:pt idx="4">
                  <c:v>26.546681810000003</c:v>
                </c:pt>
                <c:pt idx="5">
                  <c:v>28.404949536700006</c:v>
                </c:pt>
                <c:pt idx="6">
                  <c:v>30.393296004269008</c:v>
                </c:pt>
                <c:pt idx="7">
                  <c:v>12</c:v>
                </c:pt>
                <c:pt idx="8">
                  <c:v>15.030892699137649</c:v>
                </c:pt>
                <c:pt idx="9">
                  <c:v>17.691910907171323</c:v>
                </c:pt>
                <c:pt idx="10">
                  <c:v>20.468868456093773</c:v>
                </c:pt>
                <c:pt idx="11">
                  <c:v>23.362313462753885</c:v>
                </c:pt>
                <c:pt idx="12">
                  <c:v>26.378842838906113</c:v>
                </c:pt>
                <c:pt idx="13">
                  <c:v>29.519050813369731</c:v>
                </c:pt>
                <c:pt idx="14">
                  <c:v>32.789356690316467</c:v>
                </c:pt>
                <c:pt idx="15">
                  <c:v>36.193855935731314</c:v>
                </c:pt>
                <c:pt idx="16">
                  <c:v>39.736808724195775</c:v>
                </c:pt>
                <c:pt idx="17">
                  <c:v>43.426766289820428</c:v>
                </c:pt>
                <c:pt idx="18">
                  <c:v>46.632361618389915</c:v>
                </c:pt>
                <c:pt idx="19">
                  <c:v>50.084291995579044</c:v>
                </c:pt>
                <c:pt idx="20">
                  <c:v>53.798202030876872</c:v>
                </c:pt>
                <c:pt idx="21">
                  <c:v>57.788254618321183</c:v>
                </c:pt>
                <c:pt idx="22">
                  <c:v>62.075727520528346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4-4046-B79C-E8647D16034A}"/>
            </c:ext>
          </c:extLst>
        </c:ser>
        <c:ser>
          <c:idx val="4"/>
          <c:order val="4"/>
          <c:tx>
            <c:strRef>
              <c:f>'New Option'!$H$4</c:f>
              <c:strCache>
                <c:ptCount val="1"/>
                <c:pt idx="0">
                  <c:v>Weight Avg Price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'New Option'!$C$5:$C$27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'New Option'!$H$5:$H$27</c:f>
              <c:numCache>
                <c:formatCode>_(* #,##0.00_);_(* \(#,##0.00\);_(* "-"??_);_(@_)</c:formatCode>
                <c:ptCount val="23"/>
                <c:pt idx="0">
                  <c:v>44.1875</c:v>
                </c:pt>
                <c:pt idx="1">
                  <c:v>47.522500000000008</c:v>
                </c:pt>
                <c:pt idx="2">
                  <c:v>47.945773652473974</c:v>
                </c:pt>
                <c:pt idx="3">
                  <c:v>51.657776913305028</c:v>
                </c:pt>
                <c:pt idx="4">
                  <c:v>54.561245074212891</c:v>
                </c:pt>
                <c:pt idx="5">
                  <c:v>59.387348034374604</c:v>
                </c:pt>
                <c:pt idx="6">
                  <c:v>66.060783090524396</c:v>
                </c:pt>
                <c:pt idx="7">
                  <c:v>64.425629154969954</c:v>
                </c:pt>
                <c:pt idx="8">
                  <c:v>63.234093505670728</c:v>
                </c:pt>
                <c:pt idx="9">
                  <c:v>64.402321529673898</c:v>
                </c:pt>
                <c:pt idx="10">
                  <c:v>67.040318811954663</c:v>
                </c:pt>
                <c:pt idx="11">
                  <c:v>69.573333518479814</c:v>
                </c:pt>
                <c:pt idx="12">
                  <c:v>59.392147680804456</c:v>
                </c:pt>
                <c:pt idx="13">
                  <c:v>60.981436626541026</c:v>
                </c:pt>
                <c:pt idx="14">
                  <c:v>64.730980894161306</c:v>
                </c:pt>
                <c:pt idx="15">
                  <c:v>68.953992034607651</c:v>
                </c:pt>
                <c:pt idx="16">
                  <c:v>68.391191844066071</c:v>
                </c:pt>
                <c:pt idx="17">
                  <c:v>72.014705626880342</c:v>
                </c:pt>
                <c:pt idx="18">
                  <c:v>77.237683051537104</c:v>
                </c:pt>
                <c:pt idx="19">
                  <c:v>82.841415375092865</c:v>
                </c:pt>
                <c:pt idx="20">
                  <c:v>88.860335463798023</c:v>
                </c:pt>
                <c:pt idx="21">
                  <c:v>95.322806638525321</c:v>
                </c:pt>
                <c:pt idx="22">
                  <c:v>102.25889398252124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24-4046-B79C-E8647D160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9328"/>
        <c:axId val="20288496"/>
      </c:lineChart>
      <c:catAx>
        <c:axId val="202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8496"/>
        <c:crosses val="autoZero"/>
        <c:auto val="1"/>
        <c:lblAlgn val="ctr"/>
        <c:lblOffset val="100"/>
        <c:noMultiLvlLbl val="0"/>
      </c:catAx>
      <c:valAx>
        <c:axId val="202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Nominal Dollars per Metric 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9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9378516771697944E-2"/>
          <c:y val="0.83435104867268572"/>
          <c:w val="0.95898690328683533"/>
          <c:h val="0.14625500946536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Washington Carbon Pricing For the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94746215098746"/>
          <c:y val="0.11988688394329232"/>
          <c:w val="0.84523584298155618"/>
          <c:h val="0.59565641875847208"/>
        </c:manualLayout>
      </c:layout>
      <c:lineChart>
        <c:grouping val="standard"/>
        <c:varyColors val="0"/>
        <c:ser>
          <c:idx val="0"/>
          <c:order val="0"/>
          <c:tx>
            <c:strRef>
              <c:f>'Original Forecast'!$D$4</c:f>
              <c:strCache>
                <c:ptCount val="1"/>
                <c:pt idx="0">
                  <c:v>Ecology Estimate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'Original Forecast'!$C$5:$C$27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'Original Forecast'!$D$5:$D$27</c:f>
              <c:numCache>
                <c:formatCode>_(* #,##0.00_);_(* \(#,##0.00\);_(* "-"??_);_(@_)</c:formatCode>
                <c:ptCount val="23"/>
                <c:pt idx="0">
                  <c:v>58.31</c:v>
                </c:pt>
                <c:pt idx="1">
                  <c:v>64.270499999999998</c:v>
                </c:pt>
                <c:pt idx="2">
                  <c:v>69.357960000000006</c:v>
                </c:pt>
                <c:pt idx="3">
                  <c:v>76.425703200000001</c:v>
                </c:pt>
                <c:pt idx="4">
                  <c:v>85.698382644000006</c:v>
                </c:pt>
                <c:pt idx="5">
                  <c:v>95.481882049680024</c:v>
                </c:pt>
                <c:pt idx="6">
                  <c:v>107.53526207007363</c:v>
                </c:pt>
                <c:pt idx="7">
                  <c:v>118.51902224697227</c:v>
                </c:pt>
                <c:pt idx="8">
                  <c:v>111.65052386700854</c:v>
                </c:pt>
                <c:pt idx="9">
                  <c:v>113.95734888535186</c:v>
                </c:pt>
                <c:pt idx="10">
                  <c:v>121.39391784294848</c:v>
                </c:pt>
                <c:pt idx="11">
                  <c:v>127.648829181381</c:v>
                </c:pt>
                <c:pt idx="12">
                  <c:v>84.011693582455663</c:v>
                </c:pt>
                <c:pt idx="13">
                  <c:v>78.008284541747599</c:v>
                </c:pt>
                <c:pt idx="14">
                  <c:v>79.853690494597615</c:v>
                </c:pt>
                <c:pt idx="15">
                  <c:v>82.739235316620466</c:v>
                </c:pt>
                <c:pt idx="16">
                  <c:v>65.556573825599187</c:v>
                </c:pt>
                <c:pt idx="17">
                  <c:v>64.12899782045541</c:v>
                </c:pt>
                <c:pt idx="18">
                  <c:v>68.690243059903565</c:v>
                </c:pt>
                <c:pt idx="19">
                  <c:v>73.558252365797003</c:v>
                </c:pt>
                <c:pt idx="20">
                  <c:v>78.777064154440708</c:v>
                </c:pt>
                <c:pt idx="21">
                  <c:v>84.378036933234895</c:v>
                </c:pt>
                <c:pt idx="22">
                  <c:v>90.362511756850182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A-4AEE-A064-F7C3960FC17F}"/>
            </c:ext>
          </c:extLst>
        </c:ser>
        <c:ser>
          <c:idx val="1"/>
          <c:order val="1"/>
          <c:tx>
            <c:strRef>
              <c:f>'Original Forecast'!$E$4</c:f>
              <c:strCache>
                <c:ptCount val="1"/>
                <c:pt idx="0">
                  <c:v>Join California 2025- California Mid Low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'Original Forecast'!$C$5:$C$27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'Original Forecast'!$E$5:$E$27</c:f>
              <c:numCache>
                <c:formatCode>_(* #,##0.00_);_(* \(#,##0.00\);_(* "-"??_);_(@_)</c:formatCode>
                <c:ptCount val="23"/>
                <c:pt idx="0">
                  <c:v>40.74</c:v>
                </c:pt>
                <c:pt idx="1">
                  <c:v>43.344000000000008</c:v>
                </c:pt>
                <c:pt idx="2">
                  <c:v>29.340182519379454</c:v>
                </c:pt>
                <c:pt idx="3">
                  <c:v>33.739636696640162</c:v>
                </c:pt>
                <c:pt idx="4">
                  <c:v>38.798773104746978</c:v>
                </c:pt>
                <c:pt idx="5">
                  <c:v>44.616508706613956</c:v>
                </c:pt>
                <c:pt idx="6">
                  <c:v>51.306592705731909</c:v>
                </c:pt>
                <c:pt idx="7">
                  <c:v>58.999830586960307</c:v>
                </c:pt>
                <c:pt idx="8">
                  <c:v>67.84664164418632</c:v>
                </c:pt>
                <c:pt idx="9">
                  <c:v>78.019999999999982</c:v>
                </c:pt>
                <c:pt idx="10">
                  <c:v>83.693300906038971</c:v>
                </c:pt>
                <c:pt idx="11">
                  <c:v>89.763377926806697</c:v>
                </c:pt>
                <c:pt idx="12">
                  <c:v>96.264140045863257</c:v>
                </c:pt>
                <c:pt idx="13">
                  <c:v>103.24388944753542</c:v>
                </c:pt>
                <c:pt idx="14">
                  <c:v>110.73297148875857</c:v>
                </c:pt>
                <c:pt idx="15">
                  <c:v>118.76106656933186</c:v>
                </c:pt>
                <c:pt idx="16">
                  <c:v>127.36565442643183</c:v>
                </c:pt>
                <c:pt idx="17">
                  <c:v>136.59673619528755</c:v>
                </c:pt>
                <c:pt idx="18">
                  <c:v>146.51262405805977</c:v>
                </c:pt>
                <c:pt idx="19">
                  <c:v>157.16264986799854</c:v>
                </c:pt>
                <c:pt idx="20">
                  <c:v>168.59054844535984</c:v>
                </c:pt>
                <c:pt idx="21">
                  <c:v>180.8629494607132</c:v>
                </c:pt>
                <c:pt idx="22">
                  <c:v>194.04780910068973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A-4AEE-A064-F7C3960FC17F}"/>
            </c:ext>
          </c:extLst>
        </c:ser>
        <c:ser>
          <c:idx val="2"/>
          <c:order val="2"/>
          <c:tx>
            <c:strRef>
              <c:f>'Original Forecast'!$F$4</c:f>
              <c:strCache>
                <c:ptCount val="1"/>
                <c:pt idx="0">
                  <c:v>Join California 2030- California Low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'Original Forecast'!$C$5:$C$27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'Original Forecast'!$F$5:$F$27</c:f>
              <c:numCache>
                <c:formatCode>_(* #,##0.00_);_(* \(#,##0.00\);_(* "-"??_);_(@_)</c:formatCode>
                <c:ptCount val="23"/>
                <c:pt idx="0">
                  <c:v>58</c:v>
                </c:pt>
                <c:pt idx="1">
                  <c:v>60.805499999999995</c:v>
                </c:pt>
                <c:pt idx="2">
                  <c:v>67.997790000000009</c:v>
                </c:pt>
                <c:pt idx="3">
                  <c:v>70.384620600000005</c:v>
                </c:pt>
                <c:pt idx="4">
                  <c:v>66.711249108000004</c:v>
                </c:pt>
                <c:pt idx="5">
                  <c:v>69.522993988560017</c:v>
                </c:pt>
                <c:pt idx="6">
                  <c:v>76.675099539830413</c:v>
                </c:pt>
                <c:pt idx="7">
                  <c:v>71.30784257204229</c:v>
                </c:pt>
                <c:pt idx="8">
                  <c:v>66.31629359199934</c:v>
                </c:pt>
                <c:pt idx="9">
                  <c:v>61.674153040559389</c:v>
                </c:pt>
                <c:pt idx="10">
                  <c:v>57.356962327720233</c:v>
                </c:pt>
                <c:pt idx="11">
                  <c:v>53.341974964779816</c:v>
                </c:pt>
                <c:pt idx="12">
                  <c:v>47.874379038317848</c:v>
                </c:pt>
                <c:pt idx="13">
                  <c:v>51.345251910920553</c:v>
                </c:pt>
                <c:pt idx="14">
                  <c:v>55.06536611901015</c:v>
                </c:pt>
                <c:pt idx="15">
                  <c:v>59.056339192290032</c:v>
                </c:pt>
                <c:pt idx="16">
                  <c:v>63.343381864959625</c:v>
                </c:pt>
                <c:pt idx="17">
                  <c:v>67.947822308830823</c:v>
                </c:pt>
                <c:pt idx="18">
                  <c:v>72.888568870116686</c:v>
                </c:pt>
                <c:pt idx="19">
                  <c:v>78.194428272425853</c:v>
                </c:pt>
                <c:pt idx="20">
                  <c:v>83.894780746353064</c:v>
                </c:pt>
                <c:pt idx="21">
                  <c:v>90.015198287696222</c:v>
                </c:pt>
                <c:pt idx="22">
                  <c:v>96.592436663463232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A-4AEE-A064-F7C3960FC17F}"/>
            </c:ext>
          </c:extLst>
        </c:ser>
        <c:ser>
          <c:idx val="3"/>
          <c:order val="3"/>
          <c:tx>
            <c:strRef>
              <c:f>'Original Forecast'!$G$4</c:f>
              <c:strCache>
                <c:ptCount val="1"/>
                <c:pt idx="0">
                  <c:v>Floor Price then National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'Original Forecast'!$C$5:$C$27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'Original Forecast'!$G$5:$G$27</c:f>
              <c:numCache>
                <c:formatCode>_(* #,##0.00_);_(* \(#,##0.00\);_(* "-"??_);_(@_)</c:formatCode>
                <c:ptCount val="23"/>
                <c:pt idx="0">
                  <c:v>19.7</c:v>
                </c:pt>
                <c:pt idx="1">
                  <c:v>21.67</c:v>
                </c:pt>
                <c:pt idx="2">
                  <c:v>23.186900000000001</c:v>
                </c:pt>
                <c:pt idx="3">
                  <c:v>24.809983000000003</c:v>
                </c:pt>
                <c:pt idx="4">
                  <c:v>26.546681810000003</c:v>
                </c:pt>
                <c:pt idx="5">
                  <c:v>28.404949536700006</c:v>
                </c:pt>
                <c:pt idx="6">
                  <c:v>30.393296004269008</c:v>
                </c:pt>
                <c:pt idx="7">
                  <c:v>12</c:v>
                </c:pt>
                <c:pt idx="8">
                  <c:v>15.030892699137649</c:v>
                </c:pt>
                <c:pt idx="9">
                  <c:v>17.691910907171323</c:v>
                </c:pt>
                <c:pt idx="10">
                  <c:v>20.468868456093773</c:v>
                </c:pt>
                <c:pt idx="11">
                  <c:v>23.362313462753885</c:v>
                </c:pt>
                <c:pt idx="12">
                  <c:v>26.378842838906113</c:v>
                </c:pt>
                <c:pt idx="13">
                  <c:v>29.519050813369731</c:v>
                </c:pt>
                <c:pt idx="14">
                  <c:v>32.789356690316467</c:v>
                </c:pt>
                <c:pt idx="15">
                  <c:v>36.193855935731314</c:v>
                </c:pt>
                <c:pt idx="16">
                  <c:v>39.736808724195775</c:v>
                </c:pt>
                <c:pt idx="17">
                  <c:v>43.426766289820428</c:v>
                </c:pt>
                <c:pt idx="18">
                  <c:v>46.632361618389915</c:v>
                </c:pt>
                <c:pt idx="19">
                  <c:v>50.084291995579044</c:v>
                </c:pt>
                <c:pt idx="20">
                  <c:v>53.798202030876872</c:v>
                </c:pt>
                <c:pt idx="21">
                  <c:v>57.788254618321183</c:v>
                </c:pt>
                <c:pt idx="22">
                  <c:v>62.075727520528346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A-4AEE-A064-F7C3960FC17F}"/>
            </c:ext>
          </c:extLst>
        </c:ser>
        <c:ser>
          <c:idx val="4"/>
          <c:order val="4"/>
          <c:tx>
            <c:strRef>
              <c:f>'Original Forecast'!$H$4</c:f>
              <c:strCache>
                <c:ptCount val="1"/>
                <c:pt idx="0">
                  <c:v>Weight Avg Price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'Original Forecast'!$C$5:$C$27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'Original Forecast'!$H$5:$H$27</c:f>
              <c:numCache>
                <c:formatCode>_(* #,##0.00_);_(* \(#,##0.00\);_(* "-"??_);_(@_)</c:formatCode>
                <c:ptCount val="23"/>
                <c:pt idx="0">
                  <c:v>44.1875</c:v>
                </c:pt>
                <c:pt idx="1">
                  <c:v>47.522500000000008</c:v>
                </c:pt>
                <c:pt idx="2">
                  <c:v>47.470708129844873</c:v>
                </c:pt>
                <c:pt idx="3">
                  <c:v>51.339985874160035</c:v>
                </c:pt>
                <c:pt idx="4">
                  <c:v>54.438771666686748</c:v>
                </c:pt>
                <c:pt idx="5">
                  <c:v>59.5065835703885</c:v>
                </c:pt>
                <c:pt idx="6">
                  <c:v>66.477562579976237</c:v>
                </c:pt>
                <c:pt idx="7">
                  <c:v>65.206673851493719</c:v>
                </c:pt>
                <c:pt idx="8">
                  <c:v>65.211087950582964</c:v>
                </c:pt>
                <c:pt idx="9">
                  <c:v>67.835853208270635</c:v>
                </c:pt>
                <c:pt idx="10">
                  <c:v>70.728262383200374</c:v>
                </c:pt>
                <c:pt idx="11">
                  <c:v>73.529123883930353</c:v>
                </c:pt>
                <c:pt idx="12">
                  <c:v>63.632263876385721</c:v>
                </c:pt>
                <c:pt idx="13">
                  <c:v>65.52911917839333</c:v>
                </c:pt>
                <c:pt idx="14">
                  <c:v>69.610346198170703</c:v>
                </c:pt>
                <c:pt idx="15">
                  <c:v>74.187624253493425</c:v>
                </c:pt>
                <c:pt idx="16">
                  <c:v>74.000604710296599</c:v>
                </c:pt>
                <c:pt idx="17">
                  <c:v>78.02508065359855</c:v>
                </c:pt>
                <c:pt idx="18">
                  <c:v>83.680949401617482</c:v>
                </c:pt>
                <c:pt idx="19">
                  <c:v>89.749905625450111</c:v>
                </c:pt>
                <c:pt idx="20">
                  <c:v>96.265148844257638</c:v>
                </c:pt>
                <c:pt idx="21">
                  <c:v>103.26110982499137</c:v>
                </c:pt>
                <c:pt idx="22">
                  <c:v>110.76962126038286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A-4AEE-A064-F7C3960FC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89328"/>
        <c:axId val="20288496"/>
      </c:lineChart>
      <c:catAx>
        <c:axId val="202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8496"/>
        <c:crosses val="autoZero"/>
        <c:auto val="1"/>
        <c:lblAlgn val="ctr"/>
        <c:lblOffset val="100"/>
        <c:noMultiLvlLbl val="0"/>
      </c:catAx>
      <c:valAx>
        <c:axId val="202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Nominal Dollars per Metric 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893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9378516771697944E-2"/>
          <c:y val="0.83435104867268572"/>
          <c:w val="0.95898690328683533"/>
          <c:h val="0.14625500946536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'Proposed Rule (2030 FL)'!$A$4:$A$31</c:f>
              <c:numCache>
                <c:formatCode>General</c:formatCode>
                <c:ptCount val="2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</c:numCache>
            </c:numRef>
          </c:cat>
          <c:val>
            <c:numRef>
              <c:f>'Proposed Rule (2030 FL)'!$B$4:$B$31</c:f>
              <c:numCache>
                <c:formatCode>General</c:formatCode>
                <c:ptCount val="28"/>
                <c:pt idx="0">
                  <c:v>58.31</c:v>
                </c:pt>
                <c:pt idx="1">
                  <c:v>61.21</c:v>
                </c:pt>
                <c:pt idx="2">
                  <c:v>64.760000000000005</c:v>
                </c:pt>
                <c:pt idx="3">
                  <c:v>69.959999999999994</c:v>
                </c:pt>
                <c:pt idx="4">
                  <c:v>76.91</c:v>
                </c:pt>
                <c:pt idx="5">
                  <c:v>84.01</c:v>
                </c:pt>
                <c:pt idx="6">
                  <c:v>92.76</c:v>
                </c:pt>
                <c:pt idx="7">
                  <c:v>100.23</c:v>
                </c:pt>
                <c:pt idx="8">
                  <c:v>92.57</c:v>
                </c:pt>
                <c:pt idx="9">
                  <c:v>92.63</c:v>
                </c:pt>
                <c:pt idx="10">
                  <c:v>96.74</c:v>
                </c:pt>
                <c:pt idx="11">
                  <c:v>99.73</c:v>
                </c:pt>
                <c:pt idx="12">
                  <c:v>64.349999999999994</c:v>
                </c:pt>
                <c:pt idx="13">
                  <c:v>58.58</c:v>
                </c:pt>
                <c:pt idx="14">
                  <c:v>58.79</c:v>
                </c:pt>
                <c:pt idx="15">
                  <c:v>59.72</c:v>
                </c:pt>
                <c:pt idx="16">
                  <c:v>46.39</c:v>
                </c:pt>
                <c:pt idx="17">
                  <c:v>44.49</c:v>
                </c:pt>
                <c:pt idx="18">
                  <c:v>46.72</c:v>
                </c:pt>
                <c:pt idx="19">
                  <c:v>49.05</c:v>
                </c:pt>
                <c:pt idx="20">
                  <c:v>51.5</c:v>
                </c:pt>
                <c:pt idx="21">
                  <c:v>54.08</c:v>
                </c:pt>
                <c:pt idx="22">
                  <c:v>56.78</c:v>
                </c:pt>
                <c:pt idx="23">
                  <c:v>59.62</c:v>
                </c:pt>
                <c:pt idx="24">
                  <c:v>63.2</c:v>
                </c:pt>
                <c:pt idx="25">
                  <c:v>66.91</c:v>
                </c:pt>
                <c:pt idx="26">
                  <c:v>72.3</c:v>
                </c:pt>
                <c:pt idx="27">
                  <c:v>81.47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E-4424-A7E9-A23E1E3B182B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'Proposed Rule (2030 FL)'!$A$4:$A$31</c:f>
              <c:numCache>
                <c:formatCode>General</c:formatCode>
                <c:ptCount val="2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</c:numCache>
            </c:numRef>
          </c:cat>
          <c:val>
            <c:numRef>
              <c:f>'Proposed Rule (2030 FL)'!$C$4:$C$31</c:f>
              <c:numCache>
                <c:formatCode>General</c:formatCode>
                <c:ptCount val="28"/>
                <c:pt idx="0">
                  <c:v>45.37</c:v>
                </c:pt>
                <c:pt idx="1">
                  <c:v>47.65</c:v>
                </c:pt>
                <c:pt idx="2">
                  <c:v>50.03</c:v>
                </c:pt>
                <c:pt idx="3">
                  <c:v>52.53</c:v>
                </c:pt>
                <c:pt idx="4">
                  <c:v>55.15</c:v>
                </c:pt>
                <c:pt idx="5">
                  <c:v>57.91</c:v>
                </c:pt>
                <c:pt idx="6">
                  <c:v>60.81</c:v>
                </c:pt>
                <c:pt idx="7">
                  <c:v>63.85</c:v>
                </c:pt>
                <c:pt idx="8">
                  <c:v>67.040000000000006</c:v>
                </c:pt>
                <c:pt idx="9">
                  <c:v>70.400000000000006</c:v>
                </c:pt>
                <c:pt idx="10">
                  <c:v>73.91</c:v>
                </c:pt>
                <c:pt idx="11">
                  <c:v>77.61</c:v>
                </c:pt>
                <c:pt idx="12">
                  <c:v>81.489999999999995</c:v>
                </c:pt>
                <c:pt idx="13">
                  <c:v>85.57</c:v>
                </c:pt>
                <c:pt idx="14">
                  <c:v>89.84</c:v>
                </c:pt>
                <c:pt idx="15">
                  <c:v>94.33</c:v>
                </c:pt>
                <c:pt idx="16">
                  <c:v>99.05</c:v>
                </c:pt>
                <c:pt idx="17">
                  <c:v>104</c:v>
                </c:pt>
                <c:pt idx="18">
                  <c:v>109.2</c:v>
                </c:pt>
                <c:pt idx="19">
                  <c:v>114.66</c:v>
                </c:pt>
                <c:pt idx="20">
                  <c:v>120.39</c:v>
                </c:pt>
                <c:pt idx="21">
                  <c:v>126.42</c:v>
                </c:pt>
                <c:pt idx="22">
                  <c:v>132.74</c:v>
                </c:pt>
                <c:pt idx="23">
                  <c:v>139.38</c:v>
                </c:pt>
                <c:pt idx="24">
                  <c:v>146.34</c:v>
                </c:pt>
                <c:pt idx="25">
                  <c:v>153.66</c:v>
                </c:pt>
                <c:pt idx="26">
                  <c:v>161.35</c:v>
                </c:pt>
                <c:pt idx="27">
                  <c:v>169.41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CE-4424-A7E9-A23E1E3B182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'Proposed Rule (2030 FL)'!$A$4:$A$31</c:f>
              <c:numCache>
                <c:formatCode>General</c:formatCode>
                <c:ptCount val="2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</c:numCache>
            </c:numRef>
          </c:cat>
          <c:val>
            <c:numRef>
              <c:f>'Proposed Rule (2030 FL)'!$D$4:$D$31</c:f>
              <c:numCache>
                <c:formatCode>General</c:formatCode>
                <c:ptCount val="28"/>
                <c:pt idx="0">
                  <c:v>58.31</c:v>
                </c:pt>
                <c:pt idx="1">
                  <c:v>61.21</c:v>
                </c:pt>
                <c:pt idx="2">
                  <c:v>64.28</c:v>
                </c:pt>
                <c:pt idx="3">
                  <c:v>67.489999999999995</c:v>
                </c:pt>
                <c:pt idx="4">
                  <c:v>70.87</c:v>
                </c:pt>
                <c:pt idx="5">
                  <c:v>74.41</c:v>
                </c:pt>
                <c:pt idx="6">
                  <c:v>78.13</c:v>
                </c:pt>
                <c:pt idx="7">
                  <c:v>82.04</c:v>
                </c:pt>
                <c:pt idx="8">
                  <c:v>86.15</c:v>
                </c:pt>
                <c:pt idx="9">
                  <c:v>90.45</c:v>
                </c:pt>
                <c:pt idx="10">
                  <c:v>94.98</c:v>
                </c:pt>
                <c:pt idx="11">
                  <c:v>99.73</c:v>
                </c:pt>
                <c:pt idx="12">
                  <c:v>104.71</c:v>
                </c:pt>
                <c:pt idx="13">
                  <c:v>109.95</c:v>
                </c:pt>
                <c:pt idx="14">
                  <c:v>115.44</c:v>
                </c:pt>
                <c:pt idx="15">
                  <c:v>121.21</c:v>
                </c:pt>
                <c:pt idx="16">
                  <c:v>127.27</c:v>
                </c:pt>
                <c:pt idx="17">
                  <c:v>133.63</c:v>
                </c:pt>
                <c:pt idx="18">
                  <c:v>140.32</c:v>
                </c:pt>
                <c:pt idx="19">
                  <c:v>147.34</c:v>
                </c:pt>
                <c:pt idx="20">
                  <c:v>154.69999999999999</c:v>
                </c:pt>
                <c:pt idx="21">
                  <c:v>162.43</c:v>
                </c:pt>
                <c:pt idx="22">
                  <c:v>170.56</c:v>
                </c:pt>
                <c:pt idx="23">
                  <c:v>179.09</c:v>
                </c:pt>
                <c:pt idx="24">
                  <c:v>188.04</c:v>
                </c:pt>
                <c:pt idx="25">
                  <c:v>197.44</c:v>
                </c:pt>
                <c:pt idx="26">
                  <c:v>207.31</c:v>
                </c:pt>
                <c:pt idx="27">
                  <c:v>217.68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CE-4424-A7E9-A23E1E3B182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'Proposed Rule (2030 FL)'!$A$4:$A$31</c:f>
              <c:numCache>
                <c:formatCode>General</c:formatCode>
                <c:ptCount val="2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</c:numCache>
            </c:numRef>
          </c:cat>
          <c:val>
            <c:numRef>
              <c:f>'Proposed Rule (2030 FL)'!$E$4:$E$31</c:f>
              <c:numCache>
                <c:formatCode>General</c:formatCode>
                <c:ptCount val="28"/>
                <c:pt idx="0">
                  <c:v>19.41</c:v>
                </c:pt>
                <c:pt idx="1">
                  <c:v>20.39</c:v>
                </c:pt>
                <c:pt idx="2">
                  <c:v>21.4</c:v>
                </c:pt>
                <c:pt idx="3">
                  <c:v>22.47</c:v>
                </c:pt>
                <c:pt idx="4">
                  <c:v>23.6</c:v>
                </c:pt>
                <c:pt idx="5">
                  <c:v>24.77</c:v>
                </c:pt>
                <c:pt idx="6">
                  <c:v>26.02</c:v>
                </c:pt>
                <c:pt idx="7">
                  <c:v>27.32</c:v>
                </c:pt>
                <c:pt idx="8">
                  <c:v>28.69</c:v>
                </c:pt>
                <c:pt idx="9">
                  <c:v>30.11</c:v>
                </c:pt>
                <c:pt idx="10">
                  <c:v>31.62</c:v>
                </c:pt>
                <c:pt idx="11">
                  <c:v>33.200000000000003</c:v>
                </c:pt>
                <c:pt idx="12">
                  <c:v>34.86</c:v>
                </c:pt>
                <c:pt idx="13">
                  <c:v>36.6</c:v>
                </c:pt>
                <c:pt idx="14">
                  <c:v>38.43</c:v>
                </c:pt>
                <c:pt idx="15">
                  <c:v>40.35</c:v>
                </c:pt>
                <c:pt idx="16">
                  <c:v>42.38</c:v>
                </c:pt>
                <c:pt idx="17">
                  <c:v>44.49</c:v>
                </c:pt>
                <c:pt idx="18">
                  <c:v>46.72</c:v>
                </c:pt>
                <c:pt idx="19">
                  <c:v>49.05</c:v>
                </c:pt>
                <c:pt idx="20">
                  <c:v>51.5</c:v>
                </c:pt>
                <c:pt idx="21">
                  <c:v>54.08</c:v>
                </c:pt>
                <c:pt idx="22">
                  <c:v>56.78</c:v>
                </c:pt>
                <c:pt idx="23">
                  <c:v>59.62</c:v>
                </c:pt>
                <c:pt idx="24">
                  <c:v>62.61</c:v>
                </c:pt>
                <c:pt idx="25">
                  <c:v>65.739999999999995</c:v>
                </c:pt>
                <c:pt idx="26">
                  <c:v>69.03</c:v>
                </c:pt>
                <c:pt idx="27">
                  <c:v>72.48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CE-4424-A7E9-A23E1E3B182B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'Proposed Rule (2030 FL)'!$A$4:$A$31</c:f>
              <c:numCache>
                <c:formatCode>General</c:formatCode>
                <c:ptCount val="2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</c:numCache>
            </c:numRef>
          </c:cat>
          <c:val>
            <c:numRef>
              <c:f>'Proposed Rule (2030 FL)'!$F$4:$F$31</c:f>
              <c:numCache>
                <c:formatCode>General</c:formatCode>
                <c:ptCount val="28"/>
                <c:pt idx="0">
                  <c:v>71.23</c:v>
                </c:pt>
                <c:pt idx="1">
                  <c:v>74.790000000000006</c:v>
                </c:pt>
                <c:pt idx="2">
                  <c:v>78.540000000000006</c:v>
                </c:pt>
                <c:pt idx="3">
                  <c:v>82.46</c:v>
                </c:pt>
                <c:pt idx="4">
                  <c:v>86.59</c:v>
                </c:pt>
                <c:pt idx="5">
                  <c:v>90.92</c:v>
                </c:pt>
                <c:pt idx="6">
                  <c:v>95.46</c:v>
                </c:pt>
                <c:pt idx="7">
                  <c:v>100.23</c:v>
                </c:pt>
                <c:pt idx="8">
                  <c:v>105.24</c:v>
                </c:pt>
                <c:pt idx="9">
                  <c:v>110.5</c:v>
                </c:pt>
                <c:pt idx="10">
                  <c:v>116.03</c:v>
                </c:pt>
                <c:pt idx="11">
                  <c:v>121.83</c:v>
                </c:pt>
                <c:pt idx="12">
                  <c:v>127.92</c:v>
                </c:pt>
                <c:pt idx="13">
                  <c:v>134.32</c:v>
                </c:pt>
                <c:pt idx="14">
                  <c:v>141.04</c:v>
                </c:pt>
                <c:pt idx="15">
                  <c:v>148.08000000000001</c:v>
                </c:pt>
                <c:pt idx="16">
                  <c:v>155.49</c:v>
                </c:pt>
                <c:pt idx="17">
                  <c:v>163.27000000000001</c:v>
                </c:pt>
                <c:pt idx="18">
                  <c:v>171.43</c:v>
                </c:pt>
                <c:pt idx="19">
                  <c:v>180</c:v>
                </c:pt>
                <c:pt idx="20">
                  <c:v>189</c:v>
                </c:pt>
                <c:pt idx="21">
                  <c:v>198.46</c:v>
                </c:pt>
                <c:pt idx="22">
                  <c:v>208.37</c:v>
                </c:pt>
                <c:pt idx="23">
                  <c:v>218.8</c:v>
                </c:pt>
                <c:pt idx="24">
                  <c:v>229.73</c:v>
                </c:pt>
                <c:pt idx="25">
                  <c:v>241.22</c:v>
                </c:pt>
                <c:pt idx="26">
                  <c:v>253.28</c:v>
                </c:pt>
                <c:pt idx="27">
                  <c:v>265.95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CE-4424-A7E9-A23E1E3B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87312"/>
        <c:axId val="104387728"/>
      </c:lineChart>
      <c:catAx>
        <c:axId val="10438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7728"/>
        <c:crosses val="autoZero"/>
        <c:auto val="1"/>
        <c:lblAlgn val="ctr"/>
        <c:lblOffset val="100"/>
        <c:noMultiLvlLbl val="0"/>
      </c:catAx>
      <c:valAx>
        <c:axId val="10438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'Frontload 2050'!$H$4:$H$31</c:f>
              <c:numCache>
                <c:formatCode>#,##0</c:formatCode>
                <c:ptCount val="28"/>
                <c:pt idx="0">
                  <c:v>57189144</c:v>
                </c:pt>
                <c:pt idx="1">
                  <c:v>53377825</c:v>
                </c:pt>
                <c:pt idx="2">
                  <c:v>48692095</c:v>
                </c:pt>
                <c:pt idx="3">
                  <c:v>44621159</c:v>
                </c:pt>
                <c:pt idx="4">
                  <c:v>42147318</c:v>
                </c:pt>
                <c:pt idx="5">
                  <c:v>39756288</c:v>
                </c:pt>
                <c:pt idx="6">
                  <c:v>37489486</c:v>
                </c:pt>
                <c:pt idx="7">
                  <c:v>34878737</c:v>
                </c:pt>
                <c:pt idx="8">
                  <c:v>32264430</c:v>
                </c:pt>
                <c:pt idx="9">
                  <c:v>29777136</c:v>
                </c:pt>
                <c:pt idx="10">
                  <c:v>27445976</c:v>
                </c:pt>
                <c:pt idx="11">
                  <c:v>25175286</c:v>
                </c:pt>
                <c:pt idx="12">
                  <c:v>23168256</c:v>
                </c:pt>
                <c:pt idx="13">
                  <c:v>20899931</c:v>
                </c:pt>
                <c:pt idx="14">
                  <c:v>18710661</c:v>
                </c:pt>
                <c:pt idx="15">
                  <c:v>16546085</c:v>
                </c:pt>
                <c:pt idx="16">
                  <c:v>14654625</c:v>
                </c:pt>
                <c:pt idx="17">
                  <c:v>12944647</c:v>
                </c:pt>
                <c:pt idx="18">
                  <c:v>11403025</c:v>
                </c:pt>
                <c:pt idx="19">
                  <c:v>9896827</c:v>
                </c:pt>
                <c:pt idx="20">
                  <c:v>8485074</c:v>
                </c:pt>
                <c:pt idx="21">
                  <c:v>7167193</c:v>
                </c:pt>
                <c:pt idx="22">
                  <c:v>5949442</c:v>
                </c:pt>
                <c:pt idx="23">
                  <c:v>5204717</c:v>
                </c:pt>
                <c:pt idx="24">
                  <c:v>4533235</c:v>
                </c:pt>
                <c:pt idx="25">
                  <c:v>3956103</c:v>
                </c:pt>
                <c:pt idx="26">
                  <c:v>3484712</c:v>
                </c:pt>
                <c:pt idx="27">
                  <c:v>3113714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2-4C4D-91E7-B46D4F61C5E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'Proposed Rule (2030 FL)'!$H$4:$H$31</c:f>
              <c:numCache>
                <c:formatCode>#,##0</c:formatCode>
                <c:ptCount val="28"/>
                <c:pt idx="0">
                  <c:v>56944519</c:v>
                </c:pt>
                <c:pt idx="1">
                  <c:v>52905144</c:v>
                </c:pt>
                <c:pt idx="2">
                  <c:v>48306209</c:v>
                </c:pt>
                <c:pt idx="3">
                  <c:v>44062212</c:v>
                </c:pt>
                <c:pt idx="4">
                  <c:v>41441506</c:v>
                </c:pt>
                <c:pt idx="5">
                  <c:v>38893574</c:v>
                </c:pt>
                <c:pt idx="6">
                  <c:v>36491645</c:v>
                </c:pt>
                <c:pt idx="7">
                  <c:v>33801018</c:v>
                </c:pt>
                <c:pt idx="8">
                  <c:v>31231324</c:v>
                </c:pt>
                <c:pt idx="9">
                  <c:v>28841787</c:v>
                </c:pt>
                <c:pt idx="10">
                  <c:v>26668227</c:v>
                </c:pt>
                <c:pt idx="11">
                  <c:v>24523838</c:v>
                </c:pt>
                <c:pt idx="12">
                  <c:v>22625592</c:v>
                </c:pt>
                <c:pt idx="13">
                  <c:v>20461573</c:v>
                </c:pt>
                <c:pt idx="14">
                  <c:v>18366041</c:v>
                </c:pt>
                <c:pt idx="15">
                  <c:v>16267008</c:v>
                </c:pt>
                <c:pt idx="16">
                  <c:v>14487824</c:v>
                </c:pt>
                <c:pt idx="17">
                  <c:v>12799423</c:v>
                </c:pt>
                <c:pt idx="18">
                  <c:v>11267576</c:v>
                </c:pt>
                <c:pt idx="19">
                  <c:v>9776759</c:v>
                </c:pt>
                <c:pt idx="20">
                  <c:v>8380972</c:v>
                </c:pt>
                <c:pt idx="21">
                  <c:v>7078296</c:v>
                </c:pt>
                <c:pt idx="22">
                  <c:v>5874851</c:v>
                </c:pt>
                <c:pt idx="23">
                  <c:v>5146143</c:v>
                </c:pt>
                <c:pt idx="24">
                  <c:v>4488553</c:v>
                </c:pt>
                <c:pt idx="25">
                  <c:v>3923159</c:v>
                </c:pt>
                <c:pt idx="26">
                  <c:v>3461055</c:v>
                </c:pt>
                <c:pt idx="27">
                  <c:v>3097227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2-4C4D-91E7-B46D4F61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3361999"/>
        <c:axId val="1743349935"/>
      </c:lineChart>
      <c:catAx>
        <c:axId val="17433619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349935"/>
        <c:crosses val="autoZero"/>
        <c:auto val="1"/>
        <c:lblAlgn val="ctr"/>
        <c:lblOffset val="100"/>
        <c:noMultiLvlLbl val="0"/>
      </c:catAx>
      <c:valAx>
        <c:axId val="17433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36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0559A0-D4B4-4EE5-A2DC-03E3AEDDFD0D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642BD3-B5EE-48ED-B15F-D72AFF3F07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142874</xdr:colOff>
      <xdr:row>2</xdr:row>
      <xdr:rowOff>28575</xdr:rowOff>
    </xdr:from>
    <xdr:to>
      <xdr:col>23</xdr:col>
      <xdr:colOff>9525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A5B25B-DFAB-4279-A15E-6A3339A93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142874</xdr:colOff>
      <xdr:row>2</xdr:row>
      <xdr:rowOff>28575</xdr:rowOff>
    </xdr:from>
    <xdr:to>
      <xdr:col>22</xdr:col>
      <xdr:colOff>285749</xdr:colOff>
      <xdr:row>20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EAA1E2-03B8-4D5D-ACE4-3ED13E210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142874</xdr:colOff>
      <xdr:row>2</xdr:row>
      <xdr:rowOff>28575</xdr:rowOff>
    </xdr:from>
    <xdr:to>
      <xdr:col>22</xdr:col>
      <xdr:colOff>285749</xdr:colOff>
      <xdr:row>20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177AEE-A3F7-451A-A11A-8E2EBC0FC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</xdr:row>
      <xdr:rowOff>28575</xdr:rowOff>
    </xdr:from>
    <xdr:to>
      <xdr:col>12</xdr:col>
      <xdr:colOff>695325</xdr:colOff>
      <xdr:row>28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5CDAD2-C0A6-4611-93DF-3428D8BD7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8</xdr:row>
      <xdr:rowOff>71437</xdr:rowOff>
    </xdr:from>
    <xdr:to>
      <xdr:col>11</xdr:col>
      <xdr:colOff>714375</xdr:colOff>
      <xdr:row>22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D0C997-A562-4628-9F7C-350664D97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2E46-6122-446B-8396-8221FD0796E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446A-58E0-4297-9188-6C8D751923E0}">
  <dimension ref="A1:R31"/>
  <sheetViews>
    <sheetView topLeftCell="B1" workbookViewId="0">
      <selection activeCell="F2" sqref="F2"/>
    </sheetView>
  </sheetViews>
  <sheetFormatPr defaultRowHeight="15" x14ac:dyDescent="0.25"/>
  <cols>
    <col min="1" max="1" width="7.140625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24</v>
      </c>
      <c r="H1" t="s">
        <v>23</v>
      </c>
    </row>
    <row r="3" spans="1:18" s="1" customFormat="1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8">
        <v>2023</v>
      </c>
      <c r="B4" s="8">
        <v>63.12</v>
      </c>
      <c r="C4" s="8">
        <v>45.37</v>
      </c>
      <c r="D4" s="8">
        <v>58.31</v>
      </c>
      <c r="E4" s="8">
        <v>19.41</v>
      </c>
      <c r="F4" s="8">
        <v>71.23</v>
      </c>
      <c r="H4" s="11">
        <v>56836175</v>
      </c>
      <c r="I4" s="11">
        <v>12192150</v>
      </c>
      <c r="J4" s="11">
        <v>10972931</v>
      </c>
      <c r="K4" s="11">
        <v>8404007</v>
      </c>
      <c r="L4" s="11">
        <v>25267088</v>
      </c>
      <c r="M4" s="11">
        <v>27724630</v>
      </c>
      <c r="N4" s="11">
        <v>58354932</v>
      </c>
      <c r="O4" s="11">
        <v>58501299</v>
      </c>
      <c r="P4" s="11">
        <v>5600120</v>
      </c>
      <c r="Q4" s="11">
        <v>5600120</v>
      </c>
      <c r="R4" s="13">
        <v>1916.67</v>
      </c>
    </row>
    <row r="5" spans="1:18" x14ac:dyDescent="0.25">
      <c r="A5" s="5">
        <v>2024</v>
      </c>
      <c r="B5" s="5">
        <v>66.099999999999994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52781955</v>
      </c>
      <c r="I5" s="4">
        <v>11227208</v>
      </c>
      <c r="J5" s="4">
        <v>9094768</v>
      </c>
      <c r="K5" s="4">
        <v>8203283</v>
      </c>
      <c r="L5" s="4">
        <v>24256696</v>
      </c>
      <c r="M5" s="4">
        <v>24266988</v>
      </c>
      <c r="N5" s="4">
        <v>55248639</v>
      </c>
      <c r="O5" s="4">
        <v>54097976</v>
      </c>
      <c r="P5" s="2" t="s">
        <v>19</v>
      </c>
      <c r="Q5" s="2" t="s">
        <v>19</v>
      </c>
      <c r="R5" s="2" t="s">
        <v>19</v>
      </c>
    </row>
    <row r="6" spans="1:18" x14ac:dyDescent="0.25">
      <c r="A6" s="5">
        <v>2025</v>
      </c>
      <c r="B6" s="5">
        <v>73.540000000000006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48098347</v>
      </c>
      <c r="I6" s="4">
        <v>10579477</v>
      </c>
      <c r="J6" s="4">
        <v>6959114</v>
      </c>
      <c r="K6" s="4">
        <v>7907664</v>
      </c>
      <c r="L6" s="4">
        <v>22652092</v>
      </c>
      <c r="M6" s="4">
        <v>20850535</v>
      </c>
      <c r="N6" s="4">
        <v>51877213</v>
      </c>
      <c r="O6" s="4">
        <v>49694652</v>
      </c>
      <c r="P6" s="2" t="s">
        <v>19</v>
      </c>
      <c r="Q6" s="2" t="s">
        <v>19</v>
      </c>
      <c r="R6" s="2" t="s">
        <v>19</v>
      </c>
    </row>
    <row r="7" spans="1:18" x14ac:dyDescent="0.25">
      <c r="A7" s="5">
        <v>2026</v>
      </c>
      <c r="B7" s="5">
        <v>76.95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43846259</v>
      </c>
      <c r="I7" s="4">
        <v>9944554</v>
      </c>
      <c r="J7" s="4">
        <v>5353109</v>
      </c>
      <c r="K7" s="4">
        <v>7099291</v>
      </c>
      <c r="L7" s="4">
        <v>21449304</v>
      </c>
      <c r="M7" s="4">
        <v>17793917</v>
      </c>
      <c r="N7" s="4">
        <v>48633872</v>
      </c>
      <c r="O7" s="4">
        <v>45291328</v>
      </c>
      <c r="P7" s="2" t="s">
        <v>19</v>
      </c>
      <c r="Q7" s="2" t="s">
        <v>19</v>
      </c>
      <c r="R7" s="2" t="s">
        <v>19</v>
      </c>
    </row>
    <row r="8" spans="1:18" x14ac:dyDescent="0.25">
      <c r="A8" s="5">
        <v>2027</v>
      </c>
      <c r="B8" s="5">
        <v>78.08</v>
      </c>
      <c r="C8" s="5">
        <v>55.15</v>
      </c>
      <c r="D8" s="5">
        <v>70.87</v>
      </c>
      <c r="E8" s="5">
        <v>23.6</v>
      </c>
      <c r="F8" s="5">
        <v>86.59</v>
      </c>
      <c r="H8" s="4">
        <v>41266040</v>
      </c>
      <c r="I8" s="4">
        <v>9291610</v>
      </c>
      <c r="J8" s="4">
        <v>5292773</v>
      </c>
      <c r="K8" s="4">
        <v>6512360</v>
      </c>
      <c r="L8" s="4">
        <v>20169296</v>
      </c>
      <c r="M8" s="4">
        <v>16421458</v>
      </c>
      <c r="N8" s="4">
        <v>47114812</v>
      </c>
      <c r="O8" s="4">
        <v>40888005</v>
      </c>
      <c r="P8" s="4">
        <v>1103054</v>
      </c>
      <c r="Q8" s="4">
        <v>1103054</v>
      </c>
      <c r="R8" s="2" t="s">
        <v>19</v>
      </c>
    </row>
    <row r="9" spans="1:18" x14ac:dyDescent="0.25">
      <c r="A9" s="5">
        <v>2028</v>
      </c>
      <c r="B9" s="5">
        <v>82.48</v>
      </c>
      <c r="C9" s="5">
        <v>57.91</v>
      </c>
      <c r="D9" s="5">
        <v>74.41</v>
      </c>
      <c r="E9" s="5">
        <v>24.77</v>
      </c>
      <c r="F9" s="5">
        <v>90.92</v>
      </c>
      <c r="H9" s="4">
        <v>38808044</v>
      </c>
      <c r="I9" s="4">
        <v>8619589</v>
      </c>
      <c r="J9" s="4">
        <v>5379086</v>
      </c>
      <c r="K9" s="4">
        <v>5946092</v>
      </c>
      <c r="L9" s="4">
        <v>18863278</v>
      </c>
      <c r="M9" s="4">
        <v>15531825</v>
      </c>
      <c r="N9" s="4">
        <v>45684197</v>
      </c>
      <c r="O9" s="4">
        <v>36484681</v>
      </c>
      <c r="P9" s="4">
        <v>984264</v>
      </c>
      <c r="Q9" s="4">
        <v>983398</v>
      </c>
      <c r="R9" s="2" t="s">
        <v>19</v>
      </c>
    </row>
    <row r="10" spans="1:18" x14ac:dyDescent="0.25">
      <c r="A10" s="5">
        <v>2029</v>
      </c>
      <c r="B10" s="5">
        <v>89.6</v>
      </c>
      <c r="C10" s="5">
        <v>60.81</v>
      </c>
      <c r="D10" s="5">
        <v>78.13</v>
      </c>
      <c r="E10" s="5">
        <v>26.02</v>
      </c>
      <c r="F10" s="5">
        <v>95.46</v>
      </c>
      <c r="H10" s="4">
        <v>36515562</v>
      </c>
      <c r="I10" s="4">
        <v>7951309</v>
      </c>
      <c r="J10" s="4">
        <v>5569488</v>
      </c>
      <c r="K10" s="4">
        <v>5430406</v>
      </c>
      <c r="L10" s="4">
        <v>17564360</v>
      </c>
      <c r="M10" s="4">
        <v>14793681</v>
      </c>
      <c r="N10" s="4">
        <v>44333454</v>
      </c>
      <c r="O10" s="4">
        <v>32081358</v>
      </c>
      <c r="P10" s="4">
        <v>865473</v>
      </c>
      <c r="Q10" s="4">
        <v>866339</v>
      </c>
      <c r="R10" s="2" t="s">
        <v>19</v>
      </c>
    </row>
    <row r="11" spans="1:18" x14ac:dyDescent="0.25">
      <c r="A11" s="5">
        <v>2030</v>
      </c>
      <c r="B11" s="5">
        <v>95.96</v>
      </c>
      <c r="C11" s="5">
        <v>63.85</v>
      </c>
      <c r="D11" s="5">
        <v>82.04</v>
      </c>
      <c r="E11" s="5">
        <v>27.32</v>
      </c>
      <c r="F11" s="5">
        <v>100.23</v>
      </c>
      <c r="H11" s="4">
        <v>33900756</v>
      </c>
      <c r="I11" s="4">
        <v>7270239</v>
      </c>
      <c r="J11" s="4">
        <v>5256464</v>
      </c>
      <c r="K11" s="4">
        <v>5126862</v>
      </c>
      <c r="L11" s="4">
        <v>16247191</v>
      </c>
      <c r="M11" s="4">
        <v>13424459</v>
      </c>
      <c r="N11" s="4">
        <v>42546031</v>
      </c>
      <c r="O11" s="4">
        <v>27678034</v>
      </c>
      <c r="P11" s="4">
        <v>746683</v>
      </c>
      <c r="Q11" s="4">
        <v>746569</v>
      </c>
      <c r="R11" s="2" t="s">
        <v>19</v>
      </c>
    </row>
    <row r="12" spans="1:18" x14ac:dyDescent="0.25">
      <c r="A12" s="5">
        <v>2031</v>
      </c>
      <c r="B12" s="5">
        <v>90.11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31365008</v>
      </c>
      <c r="I12" s="4">
        <v>6648313</v>
      </c>
      <c r="J12" s="4">
        <v>4932744</v>
      </c>
      <c r="K12" s="4">
        <v>4795927</v>
      </c>
      <c r="L12" s="4">
        <v>14988023</v>
      </c>
      <c r="M12" s="4">
        <v>12362345</v>
      </c>
      <c r="N12" s="4">
        <v>40737212</v>
      </c>
      <c r="O12" s="4">
        <v>26482846</v>
      </c>
      <c r="P12" s="4">
        <v>714440</v>
      </c>
      <c r="Q12" s="4">
        <v>714554</v>
      </c>
      <c r="R12" s="2" t="s">
        <v>19</v>
      </c>
    </row>
    <row r="13" spans="1:18" x14ac:dyDescent="0.25">
      <c r="A13" s="5">
        <v>2032</v>
      </c>
      <c r="B13" s="5">
        <v>90.62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28987584</v>
      </c>
      <c r="I13" s="4">
        <v>6061532</v>
      </c>
      <c r="J13" s="4">
        <v>4622529</v>
      </c>
      <c r="K13" s="4">
        <v>4489123</v>
      </c>
      <c r="L13" s="4">
        <v>13814400</v>
      </c>
      <c r="M13" s="4">
        <v>11356048</v>
      </c>
      <c r="N13" s="4">
        <v>38876018</v>
      </c>
      <c r="O13" s="4">
        <v>25287658</v>
      </c>
      <c r="P13" s="4">
        <v>682196</v>
      </c>
      <c r="Q13" s="4">
        <v>682196</v>
      </c>
      <c r="R13" s="2" t="s">
        <v>19</v>
      </c>
    </row>
    <row r="14" spans="1:18" x14ac:dyDescent="0.25">
      <c r="A14" s="5">
        <v>2033</v>
      </c>
      <c r="B14" s="5">
        <v>95.06</v>
      </c>
      <c r="C14" s="5">
        <v>73.91</v>
      </c>
      <c r="D14" s="5">
        <v>94.98</v>
      </c>
      <c r="E14" s="5">
        <v>31.62</v>
      </c>
      <c r="F14" s="5">
        <v>116.03</v>
      </c>
      <c r="H14" s="4">
        <v>26805717</v>
      </c>
      <c r="I14" s="4">
        <v>5517157</v>
      </c>
      <c r="J14" s="4">
        <v>4307624</v>
      </c>
      <c r="K14" s="4">
        <v>4222547</v>
      </c>
      <c r="L14" s="4">
        <v>12758389</v>
      </c>
      <c r="M14" s="4">
        <v>10404889</v>
      </c>
      <c r="N14" s="4">
        <v>37125878</v>
      </c>
      <c r="O14" s="4">
        <v>24092471</v>
      </c>
      <c r="P14" s="4">
        <v>649953</v>
      </c>
      <c r="Q14" s="4">
        <v>649765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24650267</v>
      </c>
      <c r="I15" s="4">
        <v>5002947</v>
      </c>
      <c r="J15" s="4">
        <v>3987465</v>
      </c>
      <c r="K15" s="4">
        <v>3934993</v>
      </c>
      <c r="L15" s="4">
        <v>11724862</v>
      </c>
      <c r="M15" s="4">
        <v>9477903</v>
      </c>
      <c r="N15" s="4">
        <v>35292279</v>
      </c>
      <c r="O15" s="4">
        <v>22897283</v>
      </c>
      <c r="P15" s="4">
        <v>617710</v>
      </c>
      <c r="Q15" s="4">
        <v>62556</v>
      </c>
      <c r="R15" s="2" t="s">
        <v>19</v>
      </c>
    </row>
    <row r="16" spans="1:18" x14ac:dyDescent="0.25">
      <c r="A16" s="5">
        <v>2035</v>
      </c>
      <c r="B16" s="5">
        <v>64.569999999999993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22746071</v>
      </c>
      <c r="I16" s="4">
        <v>4553516</v>
      </c>
      <c r="J16" s="4">
        <v>3662372</v>
      </c>
      <c r="K16" s="4">
        <v>3712358</v>
      </c>
      <c r="L16" s="4">
        <v>10817825</v>
      </c>
      <c r="M16" s="4">
        <v>8632333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58.82</v>
      </c>
      <c r="C17" s="5">
        <v>85.57</v>
      </c>
      <c r="D17" s="5">
        <v>109.95</v>
      </c>
      <c r="E17" s="5">
        <v>36.6</v>
      </c>
      <c r="F17" s="5">
        <v>134.32</v>
      </c>
      <c r="H17" s="4">
        <v>20567851</v>
      </c>
      <c r="I17" s="4">
        <v>4217175</v>
      </c>
      <c r="J17" s="4">
        <v>3316312</v>
      </c>
      <c r="K17" s="4">
        <v>3306744</v>
      </c>
      <c r="L17" s="4">
        <v>9727619</v>
      </c>
      <c r="M17" s="4">
        <v>7859298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59.34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18455508</v>
      </c>
      <c r="I18" s="4">
        <v>3987778</v>
      </c>
      <c r="J18" s="4">
        <v>2969775</v>
      </c>
      <c r="K18" s="4">
        <v>2875314</v>
      </c>
      <c r="L18" s="4">
        <v>8622640</v>
      </c>
      <c r="M18" s="4">
        <v>7200614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61.46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16338721</v>
      </c>
      <c r="I19" s="4">
        <v>3758246</v>
      </c>
      <c r="J19" s="4">
        <v>2617608</v>
      </c>
      <c r="K19" s="4">
        <v>2438691</v>
      </c>
      <c r="L19" s="4">
        <v>7524176</v>
      </c>
      <c r="M19" s="4">
        <v>6535887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47.23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14514676</v>
      </c>
      <c r="I20" s="4">
        <v>3552091</v>
      </c>
      <c r="J20" s="4">
        <v>2259910</v>
      </c>
      <c r="K20" s="4">
        <v>2177281</v>
      </c>
      <c r="L20" s="4">
        <v>6525393</v>
      </c>
      <c r="M20" s="4">
        <v>5904122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12825606</v>
      </c>
      <c r="I21" s="4">
        <v>3399238</v>
      </c>
      <c r="J21" s="4">
        <v>1896681</v>
      </c>
      <c r="K21" s="4">
        <v>1934633</v>
      </c>
      <c r="L21" s="4">
        <v>5595054</v>
      </c>
      <c r="M21" s="4">
        <v>5320162</v>
      </c>
      <c r="N21" s="4">
        <v>22709819</v>
      </c>
      <c r="O21" s="4">
        <v>15726156</v>
      </c>
      <c r="P21" s="2" t="s">
        <v>19</v>
      </c>
      <c r="Q21" s="2" t="s">
        <v>19</v>
      </c>
      <c r="R21" s="4">
        <v>-372487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11292074</v>
      </c>
      <c r="I22" s="4">
        <v>3239750</v>
      </c>
      <c r="J22" s="4">
        <v>1527591</v>
      </c>
      <c r="K22" s="4">
        <v>1767374</v>
      </c>
      <c r="L22" s="4">
        <v>4757359</v>
      </c>
      <c r="M22" s="4">
        <v>4740855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-2608554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9799033</v>
      </c>
      <c r="I23" s="4">
        <v>3075067</v>
      </c>
      <c r="J23" s="4">
        <v>1153276</v>
      </c>
      <c r="K23" s="4">
        <v>1589575</v>
      </c>
      <c r="L23" s="4">
        <v>3981116</v>
      </c>
      <c r="M23" s="4">
        <v>4158288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-2521261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8401742</v>
      </c>
      <c r="I24" s="4">
        <v>2923135</v>
      </c>
      <c r="J24" s="4">
        <v>773906</v>
      </c>
      <c r="K24" s="4">
        <v>1417973</v>
      </c>
      <c r="L24" s="4">
        <v>3286727</v>
      </c>
      <c r="M24" s="4">
        <v>3591134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-4596011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7097958</v>
      </c>
      <c r="I25" s="4">
        <v>2782675</v>
      </c>
      <c r="J25" s="4">
        <v>389463</v>
      </c>
      <c r="K25" s="4">
        <v>1240730</v>
      </c>
      <c r="L25" s="4">
        <v>2685091</v>
      </c>
      <c r="M25" s="4">
        <v>3037436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-3550824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5893877</v>
      </c>
      <c r="I26" s="4">
        <v>2653643</v>
      </c>
      <c r="J26" s="2" t="s">
        <v>19</v>
      </c>
      <c r="K26" s="4">
        <v>1067667</v>
      </c>
      <c r="L26" s="4">
        <v>2172567</v>
      </c>
      <c r="M26" s="4">
        <v>2497627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-2344008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5164718</v>
      </c>
      <c r="I27" s="4">
        <v>2540669</v>
      </c>
      <c r="J27" s="2" t="s">
        <v>19</v>
      </c>
      <c r="K27" s="4">
        <v>877578</v>
      </c>
      <c r="L27" s="4">
        <v>1746472</v>
      </c>
      <c r="M27" s="4">
        <v>2388229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-654909</v>
      </c>
    </row>
    <row r="28" spans="1:18" x14ac:dyDescent="0.25">
      <c r="A28" s="5">
        <v>2047</v>
      </c>
      <c r="B28" s="5">
        <v>63.29</v>
      </c>
      <c r="C28" s="5">
        <v>146.34</v>
      </c>
      <c r="D28" s="5">
        <v>188.04</v>
      </c>
      <c r="E28" s="5">
        <v>62.61</v>
      </c>
      <c r="F28" s="5">
        <v>229.73</v>
      </c>
      <c r="H28" s="4">
        <v>4507341</v>
      </c>
      <c r="I28" s="4">
        <v>2440505</v>
      </c>
      <c r="J28" s="2" t="s">
        <v>19</v>
      </c>
      <c r="K28" s="4">
        <v>706734</v>
      </c>
      <c r="L28" s="4">
        <v>1360101</v>
      </c>
      <c r="M28" s="4">
        <v>2294075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67.11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3942708</v>
      </c>
      <c r="I29" s="4">
        <v>2347615</v>
      </c>
      <c r="J29" s="2" t="s">
        <v>19</v>
      </c>
      <c r="K29" s="4">
        <v>565971</v>
      </c>
      <c r="L29" s="4">
        <v>1029122</v>
      </c>
      <c r="M29" s="4">
        <v>2206759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72.58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3481600</v>
      </c>
      <c r="I30" s="4">
        <v>2259574</v>
      </c>
      <c r="J30" s="2" t="s">
        <v>19</v>
      </c>
      <c r="K30" s="4">
        <v>441222</v>
      </c>
      <c r="L30" s="4">
        <v>780804</v>
      </c>
      <c r="M30" s="4">
        <v>2124000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81.7</v>
      </c>
      <c r="C31" s="5">
        <v>169.41</v>
      </c>
      <c r="D31" s="5">
        <v>217.68</v>
      </c>
      <c r="E31" s="5">
        <v>72.48</v>
      </c>
      <c r="F31" s="5">
        <v>265.89999999999998</v>
      </c>
      <c r="H31" s="4">
        <v>3118467</v>
      </c>
      <c r="I31" s="4">
        <v>2181532</v>
      </c>
      <c r="J31" s="2" t="s">
        <v>19</v>
      </c>
      <c r="K31" s="4">
        <v>337493</v>
      </c>
      <c r="L31" s="4">
        <v>599442</v>
      </c>
      <c r="M31" s="4">
        <v>2050640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EB29-9689-4E74-A274-4EDA38A9467B}">
  <dimension ref="A1:R31"/>
  <sheetViews>
    <sheetView topLeftCell="A3" workbookViewId="0">
      <selection activeCell="N30" sqref="N30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25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52.85</v>
      </c>
      <c r="C4" s="5">
        <v>45.37</v>
      </c>
      <c r="D4" s="5">
        <v>58.31</v>
      </c>
      <c r="E4" s="5">
        <v>19.41</v>
      </c>
      <c r="F4" s="5">
        <v>71.23</v>
      </c>
      <c r="H4" s="4">
        <v>57124272</v>
      </c>
      <c r="I4" s="4">
        <v>12298254</v>
      </c>
      <c r="J4" s="4">
        <v>10972931</v>
      </c>
      <c r="K4" s="4">
        <v>8453029</v>
      </c>
      <c r="L4" s="4">
        <v>25400058</v>
      </c>
      <c r="M4" s="4">
        <v>27862371</v>
      </c>
      <c r="N4" s="4">
        <v>58354932</v>
      </c>
      <c r="O4" s="4">
        <v>58501299</v>
      </c>
      <c r="P4" s="4">
        <v>14993049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56.26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53232172</v>
      </c>
      <c r="I5" s="4">
        <v>11444121</v>
      </c>
      <c r="J5" s="4">
        <v>9094768</v>
      </c>
      <c r="K5" s="4">
        <v>8257086</v>
      </c>
      <c r="L5" s="4">
        <v>24436197</v>
      </c>
      <c r="M5" s="4">
        <v>24514911</v>
      </c>
      <c r="N5" s="4">
        <v>55248639</v>
      </c>
      <c r="O5" s="4">
        <v>54097976</v>
      </c>
      <c r="P5" s="2" t="s">
        <v>19</v>
      </c>
      <c r="Q5" s="2" t="s">
        <v>19</v>
      </c>
      <c r="R5" s="2" t="s">
        <v>19</v>
      </c>
    </row>
    <row r="6" spans="1:18" x14ac:dyDescent="0.25">
      <c r="A6" s="5">
        <v>2025</v>
      </c>
      <c r="B6" s="5">
        <v>62.64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48594009</v>
      </c>
      <c r="I6" s="4">
        <v>10699351</v>
      </c>
      <c r="J6" s="4">
        <v>6959114</v>
      </c>
      <c r="K6" s="4">
        <v>7980362</v>
      </c>
      <c r="L6" s="4">
        <v>22955182</v>
      </c>
      <c r="M6" s="4">
        <v>21007293</v>
      </c>
      <c r="N6" s="4">
        <v>51877213</v>
      </c>
      <c r="O6" s="4">
        <v>49694652</v>
      </c>
      <c r="P6" s="2" t="s">
        <v>19</v>
      </c>
      <c r="Q6" s="2" t="s">
        <v>19</v>
      </c>
      <c r="R6" s="2" t="s">
        <v>19</v>
      </c>
    </row>
    <row r="7" spans="1:18" x14ac:dyDescent="0.25">
      <c r="A7" s="5">
        <v>2026</v>
      </c>
      <c r="B7" s="5">
        <v>65.790000000000006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44491487</v>
      </c>
      <c r="I7" s="4">
        <v>10098210</v>
      </c>
      <c r="J7" s="4">
        <v>5353109</v>
      </c>
      <c r="K7" s="4">
        <v>7252800</v>
      </c>
      <c r="L7" s="4">
        <v>21787367</v>
      </c>
      <c r="M7" s="4">
        <v>18014943</v>
      </c>
      <c r="N7" s="4">
        <v>48633872</v>
      </c>
      <c r="O7" s="4">
        <v>45291328</v>
      </c>
      <c r="P7" s="2" t="s">
        <v>19</v>
      </c>
      <c r="Q7" s="2" t="s">
        <v>19</v>
      </c>
      <c r="R7" s="2" t="s">
        <v>19</v>
      </c>
    </row>
    <row r="8" spans="1:18" x14ac:dyDescent="0.25">
      <c r="A8" s="5">
        <v>2027</v>
      </c>
      <c r="B8" s="5">
        <v>70.290000000000006</v>
      </c>
      <c r="C8" s="5">
        <v>55.15</v>
      </c>
      <c r="D8" s="5">
        <v>70.87</v>
      </c>
      <c r="E8" s="5">
        <v>23.6</v>
      </c>
      <c r="F8" s="5">
        <v>86.59</v>
      </c>
      <c r="H8" s="4">
        <v>41994182</v>
      </c>
      <c r="I8" s="4">
        <v>9476630</v>
      </c>
      <c r="J8" s="4">
        <v>5292773</v>
      </c>
      <c r="K8" s="4">
        <v>6706393</v>
      </c>
      <c r="L8" s="4">
        <v>20518386</v>
      </c>
      <c r="M8" s="4">
        <v>16681722</v>
      </c>
      <c r="N8" s="4">
        <v>47114812</v>
      </c>
      <c r="O8" s="4">
        <v>40888005</v>
      </c>
      <c r="P8" s="2" t="s">
        <v>19</v>
      </c>
      <c r="Q8" s="2" t="s">
        <v>19</v>
      </c>
      <c r="R8" s="2" t="s">
        <v>19</v>
      </c>
    </row>
    <row r="9" spans="1:18" x14ac:dyDescent="0.25">
      <c r="A9" s="5">
        <v>2028</v>
      </c>
      <c r="B9" s="5">
        <v>74.41</v>
      </c>
      <c r="C9" s="5">
        <v>57.91</v>
      </c>
      <c r="D9" s="5">
        <v>74.41</v>
      </c>
      <c r="E9" s="5">
        <v>24.77</v>
      </c>
      <c r="F9" s="5">
        <v>90.92</v>
      </c>
      <c r="H9" s="4">
        <v>39587140</v>
      </c>
      <c r="I9" s="4">
        <v>8825059</v>
      </c>
      <c r="J9" s="4">
        <v>5379086</v>
      </c>
      <c r="K9" s="4">
        <v>6162528</v>
      </c>
      <c r="L9" s="4">
        <v>19220467</v>
      </c>
      <c r="M9" s="4">
        <v>15816292</v>
      </c>
      <c r="N9" s="4">
        <v>45684197</v>
      </c>
      <c r="O9" s="4">
        <v>36484681</v>
      </c>
      <c r="P9" s="2" t="s">
        <v>19</v>
      </c>
      <c r="Q9" s="4">
        <v>3030261</v>
      </c>
      <c r="R9" s="2" t="s">
        <v>19</v>
      </c>
    </row>
    <row r="10" spans="1:18" x14ac:dyDescent="0.25">
      <c r="A10" s="5">
        <v>2029</v>
      </c>
      <c r="B10" s="5">
        <v>78.13</v>
      </c>
      <c r="C10" s="5">
        <v>60.81</v>
      </c>
      <c r="D10" s="5">
        <v>78.13</v>
      </c>
      <c r="E10" s="5">
        <v>26.02</v>
      </c>
      <c r="F10" s="5">
        <v>95.46</v>
      </c>
      <c r="H10" s="4">
        <v>37303071</v>
      </c>
      <c r="I10" s="4">
        <v>8166746</v>
      </c>
      <c r="J10" s="4">
        <v>5569488</v>
      </c>
      <c r="K10" s="4">
        <v>5660436</v>
      </c>
      <c r="L10" s="4">
        <v>17906401</v>
      </c>
      <c r="M10" s="4">
        <v>15087655</v>
      </c>
      <c r="N10" s="4">
        <v>44333454</v>
      </c>
      <c r="O10" s="4">
        <v>32081358</v>
      </c>
      <c r="P10" s="2" t="s">
        <v>19</v>
      </c>
      <c r="Q10" s="4">
        <v>6425503</v>
      </c>
      <c r="R10" s="2" t="s">
        <v>19</v>
      </c>
    </row>
    <row r="11" spans="1:18" x14ac:dyDescent="0.25">
      <c r="A11" s="5">
        <v>2030</v>
      </c>
      <c r="B11" s="5">
        <v>82.56</v>
      </c>
      <c r="C11" s="5">
        <v>63.85</v>
      </c>
      <c r="D11" s="5">
        <v>82.04</v>
      </c>
      <c r="E11" s="5">
        <v>27.32</v>
      </c>
      <c r="F11" s="5">
        <v>100.23</v>
      </c>
      <c r="H11" s="4">
        <v>34673833</v>
      </c>
      <c r="I11" s="4">
        <v>7479659</v>
      </c>
      <c r="J11" s="4">
        <v>5256464</v>
      </c>
      <c r="K11" s="4">
        <v>5357553</v>
      </c>
      <c r="L11" s="4">
        <v>16580157</v>
      </c>
      <c r="M11" s="4">
        <v>13700282</v>
      </c>
      <c r="N11" s="4">
        <v>42546031</v>
      </c>
      <c r="O11" s="4">
        <v>27678034</v>
      </c>
      <c r="P11" s="2" t="s">
        <v>19</v>
      </c>
      <c r="Q11" s="4">
        <v>5531049</v>
      </c>
      <c r="R11" s="2" t="s">
        <v>19</v>
      </c>
    </row>
    <row r="12" spans="1:18" x14ac:dyDescent="0.25">
      <c r="A12" s="5">
        <v>2031</v>
      </c>
      <c r="B12" s="5">
        <v>87.43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32026402</v>
      </c>
      <c r="I12" s="4">
        <v>6829465</v>
      </c>
      <c r="J12" s="4">
        <v>4932744</v>
      </c>
      <c r="K12" s="4">
        <v>4996477</v>
      </c>
      <c r="L12" s="4">
        <v>15267716</v>
      </c>
      <c r="M12" s="4">
        <v>12597010</v>
      </c>
      <c r="N12" s="4">
        <v>40737212</v>
      </c>
      <c r="O12" s="4">
        <v>26482846</v>
      </c>
      <c r="P12" s="2" t="s">
        <v>19</v>
      </c>
      <c r="Q12" s="2" t="s">
        <v>19</v>
      </c>
      <c r="R12" s="2" t="s">
        <v>19</v>
      </c>
    </row>
    <row r="13" spans="1:18" x14ac:dyDescent="0.25">
      <c r="A13" s="5">
        <v>2032</v>
      </c>
      <c r="B13" s="5">
        <v>93.31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29506066</v>
      </c>
      <c r="I13" s="4">
        <v>6192780</v>
      </c>
      <c r="J13" s="4">
        <v>4622529</v>
      </c>
      <c r="K13" s="4">
        <v>4651495</v>
      </c>
      <c r="L13" s="4">
        <v>14039262</v>
      </c>
      <c r="M13" s="4">
        <v>11530568</v>
      </c>
      <c r="N13" s="4">
        <v>38876018</v>
      </c>
      <c r="O13" s="4">
        <v>25287658</v>
      </c>
      <c r="P13" s="2" t="s">
        <v>19</v>
      </c>
      <c r="Q13" s="2" t="s">
        <v>19</v>
      </c>
      <c r="R13" s="2" t="s">
        <v>19</v>
      </c>
    </row>
    <row r="14" spans="1:18" x14ac:dyDescent="0.25">
      <c r="A14" s="5">
        <v>2033</v>
      </c>
      <c r="B14" s="5">
        <v>101.84</v>
      </c>
      <c r="C14" s="5">
        <v>73.91</v>
      </c>
      <c r="D14" s="5">
        <v>94.98</v>
      </c>
      <c r="E14" s="5">
        <v>31.62</v>
      </c>
      <c r="F14" s="5">
        <v>116.03</v>
      </c>
      <c r="H14" s="4">
        <v>27139791</v>
      </c>
      <c r="I14" s="4">
        <v>5598529</v>
      </c>
      <c r="J14" s="4">
        <v>4307624</v>
      </c>
      <c r="K14" s="4">
        <v>4349133</v>
      </c>
      <c r="L14" s="4">
        <v>12884505</v>
      </c>
      <c r="M14" s="4">
        <v>10521687</v>
      </c>
      <c r="N14" s="4">
        <v>37125878</v>
      </c>
      <c r="O14" s="4">
        <v>24092471</v>
      </c>
      <c r="P14" s="2" t="s">
        <v>19</v>
      </c>
      <c r="Q14" s="2" t="s">
        <v>19</v>
      </c>
      <c r="R14" s="2" t="s">
        <v>19</v>
      </c>
    </row>
    <row r="15" spans="1:18" x14ac:dyDescent="0.25">
      <c r="A15" s="5">
        <v>2034</v>
      </c>
      <c r="B15" s="5">
        <v>105.77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24866623</v>
      </c>
      <c r="I15" s="4">
        <v>5044438</v>
      </c>
      <c r="J15" s="4">
        <v>3987465</v>
      </c>
      <c r="K15" s="4">
        <v>4034833</v>
      </c>
      <c r="L15" s="4">
        <v>11799887</v>
      </c>
      <c r="M15" s="4">
        <v>9549297</v>
      </c>
      <c r="N15" s="4">
        <v>35292279</v>
      </c>
      <c r="O15" s="4">
        <v>22897283</v>
      </c>
      <c r="P15" s="2" t="s">
        <v>19</v>
      </c>
      <c r="Q15" s="2" t="s">
        <v>19</v>
      </c>
      <c r="R15" s="2" t="s">
        <v>19</v>
      </c>
    </row>
    <row r="16" spans="1:18" x14ac:dyDescent="0.25">
      <c r="A16" s="5">
        <v>2035</v>
      </c>
      <c r="B16" s="5">
        <v>68.12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22887942</v>
      </c>
      <c r="I16" s="4">
        <v>4563504</v>
      </c>
      <c r="J16" s="4">
        <v>3662372</v>
      </c>
      <c r="K16" s="4">
        <v>3795865</v>
      </c>
      <c r="L16" s="4">
        <v>10866201</v>
      </c>
      <c r="M16" s="4">
        <v>8668874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62.25</v>
      </c>
      <c r="C17" s="5">
        <v>85.57</v>
      </c>
      <c r="D17" s="5">
        <v>109.95</v>
      </c>
      <c r="E17" s="5">
        <v>36.6</v>
      </c>
      <c r="F17" s="5">
        <v>134.32</v>
      </c>
      <c r="H17" s="4">
        <v>20661212</v>
      </c>
      <c r="I17" s="4">
        <v>4216452</v>
      </c>
      <c r="J17" s="4">
        <v>3316312</v>
      </c>
      <c r="K17" s="4">
        <v>3373492</v>
      </c>
      <c r="L17" s="4">
        <v>9754956</v>
      </c>
      <c r="M17" s="4">
        <v>7879967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62.81</v>
      </c>
      <c r="C18" s="5">
        <v>89.84</v>
      </c>
      <c r="D18" s="5">
        <v>115.44</v>
      </c>
      <c r="E18" s="5">
        <v>38.43</v>
      </c>
      <c r="F18" s="5">
        <v>141.04</v>
      </c>
      <c r="H18" s="4">
        <v>18524313</v>
      </c>
      <c r="I18" s="4">
        <v>3973545</v>
      </c>
      <c r="J18" s="4">
        <v>2969775</v>
      </c>
      <c r="K18" s="4">
        <v>2939600</v>
      </c>
      <c r="L18" s="4">
        <v>8641392</v>
      </c>
      <c r="M18" s="4">
        <v>7203953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64.27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16383577</v>
      </c>
      <c r="I19" s="4">
        <v>3726319</v>
      </c>
      <c r="J19" s="4">
        <v>2617608</v>
      </c>
      <c r="K19" s="4">
        <v>2506764</v>
      </c>
      <c r="L19" s="4">
        <v>7532886</v>
      </c>
      <c r="M19" s="4">
        <v>6518594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47.76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14585583</v>
      </c>
      <c r="I20" s="4">
        <v>3551783</v>
      </c>
      <c r="J20" s="4">
        <v>2259910</v>
      </c>
      <c r="K20" s="4">
        <v>2245027</v>
      </c>
      <c r="L20" s="4">
        <v>6528863</v>
      </c>
      <c r="M20" s="4">
        <v>5913604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12885394</v>
      </c>
      <c r="I21" s="4">
        <v>3398760</v>
      </c>
      <c r="J21" s="4">
        <v>1896681</v>
      </c>
      <c r="K21" s="4">
        <v>1995431</v>
      </c>
      <c r="L21" s="4">
        <v>5594522</v>
      </c>
      <c r="M21" s="4">
        <v>5326899</v>
      </c>
      <c r="N21" s="4">
        <v>22709819</v>
      </c>
      <c r="O21" s="4">
        <v>15726156</v>
      </c>
      <c r="P21" s="2" t="s">
        <v>19</v>
      </c>
      <c r="Q21" s="2" t="s">
        <v>19</v>
      </c>
      <c r="R21" s="7">
        <v>-5448.11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11346024</v>
      </c>
      <c r="I22" s="4">
        <v>3238959</v>
      </c>
      <c r="J22" s="4">
        <v>1527591</v>
      </c>
      <c r="K22" s="4">
        <v>1821920</v>
      </c>
      <c r="L22" s="4">
        <v>4757554</v>
      </c>
      <c r="M22" s="4">
        <v>4745293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-2463391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9843913</v>
      </c>
      <c r="I23" s="4">
        <v>3073558</v>
      </c>
      <c r="J23" s="4">
        <v>1153276</v>
      </c>
      <c r="K23" s="4">
        <v>1637218</v>
      </c>
      <c r="L23" s="4">
        <v>3979861</v>
      </c>
      <c r="M23" s="4">
        <v>4160300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-2387620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8436060</v>
      </c>
      <c r="I24" s="4">
        <v>2920165</v>
      </c>
      <c r="J24" s="4">
        <v>773906</v>
      </c>
      <c r="K24" s="4">
        <v>1458451</v>
      </c>
      <c r="L24" s="4">
        <v>3283537</v>
      </c>
      <c r="M24" s="4">
        <v>3590326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-4571425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7121136</v>
      </c>
      <c r="I25" s="4">
        <v>2777109</v>
      </c>
      <c r="J25" s="4">
        <v>389463</v>
      </c>
      <c r="K25" s="4">
        <v>1273887</v>
      </c>
      <c r="L25" s="4">
        <v>2680678</v>
      </c>
      <c r="M25" s="4">
        <v>3033066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-3513931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5905283</v>
      </c>
      <c r="I26" s="4">
        <v>2643962</v>
      </c>
      <c r="J26" s="2" t="s">
        <v>19</v>
      </c>
      <c r="K26" s="4">
        <v>1093668</v>
      </c>
      <c r="L26" s="4">
        <v>2167654</v>
      </c>
      <c r="M26" s="4">
        <v>2488605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-2309624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5162148</v>
      </c>
      <c r="I27" s="4">
        <v>2525147</v>
      </c>
      <c r="J27" s="2" t="s">
        <v>19</v>
      </c>
      <c r="K27" s="4">
        <v>895279</v>
      </c>
      <c r="L27" s="4">
        <v>1741722</v>
      </c>
      <c r="M27" s="4">
        <v>2373639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-639705</v>
      </c>
    </row>
    <row r="28" spans="1:18" x14ac:dyDescent="0.25">
      <c r="A28" s="5">
        <v>2047</v>
      </c>
      <c r="B28" s="5">
        <v>63.29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4491078</v>
      </c>
      <c r="I28" s="4">
        <v>2417602</v>
      </c>
      <c r="J28" s="2" t="s">
        <v>19</v>
      </c>
      <c r="K28" s="4">
        <v>717877</v>
      </c>
      <c r="L28" s="4">
        <v>1355599</v>
      </c>
      <c r="M28" s="4">
        <v>2272546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67.02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3913622</v>
      </c>
      <c r="I29" s="4">
        <v>2316541</v>
      </c>
      <c r="J29" s="2" t="s">
        <v>19</v>
      </c>
      <c r="K29" s="4">
        <v>572100</v>
      </c>
      <c r="L29" s="4">
        <v>1024982</v>
      </c>
      <c r="M29" s="4">
        <v>2177549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72.33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3441659</v>
      </c>
      <c r="I30" s="4">
        <v>2220886</v>
      </c>
      <c r="J30" s="2" t="s">
        <v>19</v>
      </c>
      <c r="K30" s="4">
        <v>443679</v>
      </c>
      <c r="L30" s="4">
        <v>777093</v>
      </c>
      <c r="M30" s="4">
        <v>2087633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81.2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3070783</v>
      </c>
      <c r="I31" s="4">
        <v>2136933</v>
      </c>
      <c r="J31" s="2" t="s">
        <v>19</v>
      </c>
      <c r="K31" s="4">
        <v>337655</v>
      </c>
      <c r="L31" s="4">
        <v>596195</v>
      </c>
      <c r="M31" s="4">
        <v>2008717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34C6-8D86-48F7-BF53-317CB6980BFF}">
  <dimension ref="A1:R31"/>
  <sheetViews>
    <sheetView topLeftCell="G1" workbookViewId="0">
      <selection activeCell="H4" sqref="H4:H3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26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50.03</v>
      </c>
      <c r="C4" s="5">
        <v>45.37</v>
      </c>
      <c r="D4" s="5">
        <v>58.31</v>
      </c>
      <c r="E4" s="5">
        <v>19.41</v>
      </c>
      <c r="F4" s="5">
        <v>71.23</v>
      </c>
      <c r="H4" s="4">
        <v>57189144</v>
      </c>
      <c r="I4" s="4">
        <v>12318737</v>
      </c>
      <c r="J4" s="4">
        <v>10972931</v>
      </c>
      <c r="K4" s="4">
        <v>8465862</v>
      </c>
      <c r="L4" s="4">
        <v>25431615</v>
      </c>
      <c r="M4" s="4">
        <v>27891133</v>
      </c>
      <c r="N4" s="4">
        <v>58354932</v>
      </c>
      <c r="O4" s="4">
        <v>58501299</v>
      </c>
      <c r="P4" s="4">
        <v>17094969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53.9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53377825</v>
      </c>
      <c r="I5" s="4">
        <v>11539965</v>
      </c>
      <c r="J5" s="4">
        <v>9094768</v>
      </c>
      <c r="K5" s="4">
        <v>8270029</v>
      </c>
      <c r="L5" s="4">
        <v>24473064</v>
      </c>
      <c r="M5" s="4">
        <v>24618215</v>
      </c>
      <c r="N5" s="4">
        <v>55248639</v>
      </c>
      <c r="O5" s="4">
        <v>54097976</v>
      </c>
      <c r="P5" s="2" t="s">
        <v>19</v>
      </c>
      <c r="Q5" s="2" t="s">
        <v>19</v>
      </c>
      <c r="R5" s="2" t="s">
        <v>19</v>
      </c>
    </row>
    <row r="6" spans="1:18" x14ac:dyDescent="0.25">
      <c r="A6" s="5">
        <v>2025</v>
      </c>
      <c r="B6" s="5">
        <v>60.37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48692095</v>
      </c>
      <c r="I6" s="4">
        <v>10714994</v>
      </c>
      <c r="J6" s="4">
        <v>6959114</v>
      </c>
      <c r="K6" s="4">
        <v>7998927</v>
      </c>
      <c r="L6" s="4">
        <v>23019059</v>
      </c>
      <c r="M6" s="4">
        <v>21032364</v>
      </c>
      <c r="N6" s="4">
        <v>51877213</v>
      </c>
      <c r="O6" s="4">
        <v>49694652</v>
      </c>
      <c r="P6" s="2" t="s">
        <v>19</v>
      </c>
      <c r="Q6" s="2" t="s">
        <v>19</v>
      </c>
      <c r="R6" s="2" t="s">
        <v>19</v>
      </c>
    </row>
    <row r="7" spans="1:18" x14ac:dyDescent="0.25">
      <c r="A7" s="5">
        <v>2026</v>
      </c>
      <c r="B7" s="5">
        <v>63.38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44621159</v>
      </c>
      <c r="I7" s="4">
        <v>10120344</v>
      </c>
      <c r="J7" s="4">
        <v>5353109</v>
      </c>
      <c r="K7" s="4">
        <v>7291127</v>
      </c>
      <c r="L7" s="4">
        <v>21856579</v>
      </c>
      <c r="M7" s="4">
        <v>18053904</v>
      </c>
      <c r="N7" s="4">
        <v>48633872</v>
      </c>
      <c r="O7" s="4">
        <v>45291328</v>
      </c>
      <c r="P7" s="2" t="s">
        <v>19</v>
      </c>
      <c r="Q7" s="2" t="s">
        <v>19</v>
      </c>
      <c r="R7" s="2" t="s">
        <v>19</v>
      </c>
    </row>
    <row r="8" spans="1:18" x14ac:dyDescent="0.25">
      <c r="A8" s="5">
        <v>2027</v>
      </c>
      <c r="B8" s="5">
        <v>68.819999999999993</v>
      </c>
      <c r="C8" s="5">
        <v>55.15</v>
      </c>
      <c r="D8" s="5">
        <v>70.87</v>
      </c>
      <c r="E8" s="5">
        <v>23.6</v>
      </c>
      <c r="F8" s="5">
        <v>86.59</v>
      </c>
      <c r="H8" s="4">
        <v>42147318</v>
      </c>
      <c r="I8" s="4">
        <v>9507633</v>
      </c>
      <c r="J8" s="4">
        <v>5292773</v>
      </c>
      <c r="K8" s="4">
        <v>6755706</v>
      </c>
      <c r="L8" s="4">
        <v>20591205</v>
      </c>
      <c r="M8" s="4">
        <v>16732337</v>
      </c>
      <c r="N8" s="4">
        <v>47114812</v>
      </c>
      <c r="O8" s="4">
        <v>40888005</v>
      </c>
      <c r="P8" s="2" t="s">
        <v>19</v>
      </c>
      <c r="Q8" s="2" t="s">
        <v>19</v>
      </c>
      <c r="R8" s="2" t="s">
        <v>19</v>
      </c>
    </row>
    <row r="9" spans="1:18" x14ac:dyDescent="0.25">
      <c r="A9" s="5">
        <v>2028</v>
      </c>
      <c r="B9" s="5">
        <v>74.41</v>
      </c>
      <c r="C9" s="5">
        <v>57.91</v>
      </c>
      <c r="D9" s="5">
        <v>74.41</v>
      </c>
      <c r="E9" s="5">
        <v>24.77</v>
      </c>
      <c r="F9" s="5">
        <v>90.92</v>
      </c>
      <c r="H9" s="4">
        <v>39756288</v>
      </c>
      <c r="I9" s="4">
        <v>8866493</v>
      </c>
      <c r="J9" s="4">
        <v>5379086</v>
      </c>
      <c r="K9" s="4">
        <v>6216910</v>
      </c>
      <c r="L9" s="4">
        <v>19293799</v>
      </c>
      <c r="M9" s="4">
        <v>15877909</v>
      </c>
      <c r="N9" s="4">
        <v>45684197</v>
      </c>
      <c r="O9" s="4">
        <v>36484681</v>
      </c>
      <c r="P9" s="2" t="s">
        <v>19</v>
      </c>
      <c r="Q9" s="4">
        <v>1400495</v>
      </c>
      <c r="R9" s="2" t="s">
        <v>19</v>
      </c>
    </row>
    <row r="10" spans="1:18" x14ac:dyDescent="0.25">
      <c r="A10" s="5">
        <v>2029</v>
      </c>
      <c r="B10" s="5">
        <v>78.13</v>
      </c>
      <c r="C10" s="5">
        <v>60.81</v>
      </c>
      <c r="D10" s="5">
        <v>78.13</v>
      </c>
      <c r="E10" s="5">
        <v>26.02</v>
      </c>
      <c r="F10" s="5">
        <v>95.46</v>
      </c>
      <c r="H10" s="4">
        <v>37489486</v>
      </c>
      <c r="I10" s="4">
        <v>8219680</v>
      </c>
      <c r="J10" s="4">
        <v>5569488</v>
      </c>
      <c r="K10" s="4">
        <v>5719754</v>
      </c>
      <c r="L10" s="4">
        <v>17980564</v>
      </c>
      <c r="M10" s="4">
        <v>15160946</v>
      </c>
      <c r="N10" s="4">
        <v>44333454</v>
      </c>
      <c r="O10" s="4">
        <v>32081358</v>
      </c>
      <c r="P10" s="2" t="s">
        <v>19</v>
      </c>
      <c r="Q10" s="4">
        <v>5643064</v>
      </c>
      <c r="R10" s="2" t="s">
        <v>19</v>
      </c>
    </row>
    <row r="11" spans="1:18" x14ac:dyDescent="0.25">
      <c r="A11" s="5">
        <v>2030</v>
      </c>
      <c r="B11" s="5">
        <v>82.04</v>
      </c>
      <c r="C11" s="5">
        <v>63.85</v>
      </c>
      <c r="D11" s="5">
        <v>82.04</v>
      </c>
      <c r="E11" s="5">
        <v>27.32</v>
      </c>
      <c r="F11" s="5">
        <v>100.23</v>
      </c>
      <c r="H11" s="4">
        <v>34878737</v>
      </c>
      <c r="I11" s="4">
        <v>7546427</v>
      </c>
      <c r="J11" s="4">
        <v>5256464</v>
      </c>
      <c r="K11" s="4">
        <v>5423105</v>
      </c>
      <c r="L11" s="4">
        <v>16652741</v>
      </c>
      <c r="M11" s="4">
        <v>13785132</v>
      </c>
      <c r="N11" s="4">
        <v>42546031</v>
      </c>
      <c r="O11" s="4">
        <v>27678034</v>
      </c>
      <c r="P11" s="2" t="s">
        <v>19</v>
      </c>
      <c r="Q11" s="4">
        <v>5710894</v>
      </c>
      <c r="R11" s="2" t="s">
        <v>19</v>
      </c>
    </row>
    <row r="12" spans="1:18" x14ac:dyDescent="0.25">
      <c r="A12" s="5">
        <v>2031</v>
      </c>
      <c r="B12" s="5">
        <v>86.15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32264430</v>
      </c>
      <c r="I12" s="4">
        <v>6912019</v>
      </c>
      <c r="J12" s="4">
        <v>4932744</v>
      </c>
      <c r="K12" s="4">
        <v>5072481</v>
      </c>
      <c r="L12" s="4">
        <v>15347186</v>
      </c>
      <c r="M12" s="4">
        <v>12696675</v>
      </c>
      <c r="N12" s="4">
        <v>40737212</v>
      </c>
      <c r="O12" s="4">
        <v>26482846</v>
      </c>
      <c r="P12" s="2" t="s">
        <v>19</v>
      </c>
      <c r="Q12" s="4">
        <v>135230</v>
      </c>
      <c r="R12" s="2" t="s">
        <v>19</v>
      </c>
    </row>
    <row r="13" spans="1:18" x14ac:dyDescent="0.25">
      <c r="A13" s="5">
        <v>2032</v>
      </c>
      <c r="B13" s="5">
        <v>90.45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29777136</v>
      </c>
      <c r="I13" s="4">
        <v>6290096</v>
      </c>
      <c r="J13" s="4">
        <v>4622529</v>
      </c>
      <c r="K13" s="4">
        <v>4735714</v>
      </c>
      <c r="L13" s="4">
        <v>14128797</v>
      </c>
      <c r="M13" s="4">
        <v>11643568</v>
      </c>
      <c r="N13" s="4">
        <v>38876018</v>
      </c>
      <c r="O13" s="4">
        <v>25287658</v>
      </c>
      <c r="P13" s="2" t="s">
        <v>19</v>
      </c>
      <c r="Q13" s="4">
        <v>766520</v>
      </c>
      <c r="R13" s="2" t="s">
        <v>19</v>
      </c>
    </row>
    <row r="14" spans="1:18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F14" s="5">
        <v>116.03</v>
      </c>
      <c r="H14" s="4">
        <v>27445976</v>
      </c>
      <c r="I14" s="4">
        <v>5706908</v>
      </c>
      <c r="J14" s="4">
        <v>4307624</v>
      </c>
      <c r="K14" s="4">
        <v>4442706</v>
      </c>
      <c r="L14" s="4">
        <v>12988739</v>
      </c>
      <c r="M14" s="4">
        <v>10644960</v>
      </c>
      <c r="N14" s="4">
        <v>37125878</v>
      </c>
      <c r="O14" s="4">
        <v>24092471</v>
      </c>
      <c r="P14" s="2" t="s">
        <v>19</v>
      </c>
      <c r="Q14" s="4">
        <v>1590408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25175286</v>
      </c>
      <c r="I15" s="4">
        <v>5157546</v>
      </c>
      <c r="J15" s="4">
        <v>3987465</v>
      </c>
      <c r="K15" s="4">
        <v>4127563</v>
      </c>
      <c r="L15" s="4">
        <v>11902712</v>
      </c>
      <c r="M15" s="4">
        <v>9674529</v>
      </c>
      <c r="N15" s="4">
        <v>35292279</v>
      </c>
      <c r="O15" s="4">
        <v>22897283</v>
      </c>
      <c r="P15" s="2" t="s">
        <v>19</v>
      </c>
      <c r="Q15" s="4">
        <v>472815</v>
      </c>
      <c r="R15" s="2" t="s">
        <v>19</v>
      </c>
    </row>
    <row r="16" spans="1:18" x14ac:dyDescent="0.25">
      <c r="A16" s="5">
        <v>2035</v>
      </c>
      <c r="B16" s="5">
        <v>68.62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23168256</v>
      </c>
      <c r="I16" s="4">
        <v>4674020</v>
      </c>
      <c r="J16" s="4">
        <v>3662372</v>
      </c>
      <c r="K16" s="4">
        <v>3878696</v>
      </c>
      <c r="L16" s="4">
        <v>10953168</v>
      </c>
      <c r="M16" s="4">
        <v>8787953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63.08</v>
      </c>
      <c r="C17" s="5">
        <v>85.57</v>
      </c>
      <c r="D17" s="5">
        <v>109.95</v>
      </c>
      <c r="E17" s="5">
        <v>36.6</v>
      </c>
      <c r="F17" s="5">
        <v>134.32</v>
      </c>
      <c r="H17" s="4">
        <v>20899931</v>
      </c>
      <c r="I17" s="4">
        <v>4317700</v>
      </c>
      <c r="J17" s="4">
        <v>3316312</v>
      </c>
      <c r="K17" s="4">
        <v>3440559</v>
      </c>
      <c r="L17" s="4">
        <v>9825360</v>
      </c>
      <c r="M17" s="4">
        <v>7987147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64.319999999999993</v>
      </c>
      <c r="C18" s="5">
        <v>89.84</v>
      </c>
      <c r="D18" s="5">
        <v>115.44</v>
      </c>
      <c r="E18" s="5">
        <v>38.43</v>
      </c>
      <c r="F18" s="5">
        <v>141.04</v>
      </c>
      <c r="H18" s="4">
        <v>18710661</v>
      </c>
      <c r="I18" s="4">
        <v>4067829</v>
      </c>
      <c r="J18" s="4">
        <v>2969775</v>
      </c>
      <c r="K18" s="4">
        <v>2992150</v>
      </c>
      <c r="L18" s="4">
        <v>8680906</v>
      </c>
      <c r="M18" s="4">
        <v>7301965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66.47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16546085</v>
      </c>
      <c r="I19" s="4">
        <v>3816082</v>
      </c>
      <c r="J19" s="4">
        <v>2617608</v>
      </c>
      <c r="K19" s="4">
        <v>2550028</v>
      </c>
      <c r="L19" s="4">
        <v>7562367</v>
      </c>
      <c r="M19" s="4">
        <v>6610085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48.32</v>
      </c>
      <c r="C20" s="5">
        <v>99.05</v>
      </c>
      <c r="D20" s="5">
        <v>127.27</v>
      </c>
      <c r="E20" s="5">
        <v>42.38</v>
      </c>
      <c r="F20" s="5">
        <v>155.49</v>
      </c>
      <c r="H20" s="4">
        <v>14654625</v>
      </c>
      <c r="I20" s="4">
        <v>3554341</v>
      </c>
      <c r="J20" s="4">
        <v>2259910</v>
      </c>
      <c r="K20" s="4">
        <v>2284351</v>
      </c>
      <c r="L20" s="4">
        <v>6556022</v>
      </c>
      <c r="M20" s="4">
        <v>5921566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45.08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12944647</v>
      </c>
      <c r="I21" s="4">
        <v>3399312</v>
      </c>
      <c r="J21" s="4">
        <v>1896681</v>
      </c>
      <c r="K21" s="4">
        <v>2030347</v>
      </c>
      <c r="L21" s="4">
        <v>5618307</v>
      </c>
      <c r="M21" s="4">
        <v>5331538</v>
      </c>
      <c r="N21" s="4">
        <v>22709819</v>
      </c>
      <c r="O21" s="4">
        <v>15726156</v>
      </c>
      <c r="P21" s="2" t="s">
        <v>19</v>
      </c>
      <c r="Q21" s="2" t="s">
        <v>19</v>
      </c>
      <c r="R21" s="2" t="s">
        <v>19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11403025</v>
      </c>
      <c r="I22" s="4">
        <v>3239654</v>
      </c>
      <c r="J22" s="4">
        <v>1527591</v>
      </c>
      <c r="K22" s="4">
        <v>1853902</v>
      </c>
      <c r="L22" s="4">
        <v>4781878</v>
      </c>
      <c r="M22" s="4">
        <v>4748985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-2009728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9896827</v>
      </c>
      <c r="I23" s="4">
        <v>3074704</v>
      </c>
      <c r="J23" s="4">
        <v>1153276</v>
      </c>
      <c r="K23" s="4">
        <v>1666153</v>
      </c>
      <c r="L23" s="4">
        <v>4002694</v>
      </c>
      <c r="M23" s="4">
        <v>4163461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-2303706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8485074</v>
      </c>
      <c r="I24" s="4">
        <v>2922277</v>
      </c>
      <c r="J24" s="4">
        <v>773906</v>
      </c>
      <c r="K24" s="4">
        <v>1484567</v>
      </c>
      <c r="L24" s="4">
        <v>3304323</v>
      </c>
      <c r="M24" s="4">
        <v>3593591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-4527783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7167193</v>
      </c>
      <c r="I25" s="4">
        <v>2780939</v>
      </c>
      <c r="J25" s="4">
        <v>389463</v>
      </c>
      <c r="K25" s="4">
        <v>1297358</v>
      </c>
      <c r="L25" s="4">
        <v>2699433</v>
      </c>
      <c r="M25" s="4">
        <v>3037277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-3483145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5949442</v>
      </c>
      <c r="I26" s="4">
        <v>2650501</v>
      </c>
      <c r="J26" s="2" t="s">
        <v>19</v>
      </c>
      <c r="K26" s="4">
        <v>1114675</v>
      </c>
      <c r="L26" s="4">
        <v>2184267</v>
      </c>
      <c r="M26" s="4">
        <v>2494815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-2283773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5204717</v>
      </c>
      <c r="I27" s="4">
        <v>2535496</v>
      </c>
      <c r="J27" s="2" t="s">
        <v>19</v>
      </c>
      <c r="K27" s="4">
        <v>913119</v>
      </c>
      <c r="L27" s="4">
        <v>1756102</v>
      </c>
      <c r="M27" s="4">
        <v>2383366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-617149</v>
      </c>
    </row>
    <row r="28" spans="1:18" x14ac:dyDescent="0.25">
      <c r="A28" s="5">
        <v>2047</v>
      </c>
      <c r="B28" s="5">
        <v>63.34</v>
      </c>
      <c r="C28" s="5">
        <v>146.34</v>
      </c>
      <c r="D28" s="5">
        <v>188.04</v>
      </c>
      <c r="E28" s="5">
        <v>62.61</v>
      </c>
      <c r="F28" s="5">
        <v>229.73</v>
      </c>
      <c r="H28" s="4">
        <v>4533235</v>
      </c>
      <c r="I28" s="4">
        <v>2432706</v>
      </c>
      <c r="J28" s="2" t="s">
        <v>19</v>
      </c>
      <c r="K28" s="4">
        <v>733073</v>
      </c>
      <c r="L28" s="4">
        <v>1367456</v>
      </c>
      <c r="M28" s="4">
        <v>2286744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67.16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3956103</v>
      </c>
      <c r="I29" s="4">
        <v>2336813</v>
      </c>
      <c r="J29" s="2" t="s">
        <v>19</v>
      </c>
      <c r="K29" s="4">
        <v>584997</v>
      </c>
      <c r="L29" s="4">
        <v>1034293</v>
      </c>
      <c r="M29" s="4">
        <v>2196604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72.59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3484712</v>
      </c>
      <c r="I30" s="4">
        <v>2245843</v>
      </c>
      <c r="J30" s="2" t="s">
        <v>19</v>
      </c>
      <c r="K30" s="4">
        <v>454530</v>
      </c>
      <c r="L30" s="4">
        <v>784339</v>
      </c>
      <c r="M30" s="4">
        <v>2111092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81.56</v>
      </c>
      <c r="C31" s="5">
        <v>169.41</v>
      </c>
      <c r="D31" s="5">
        <v>217.68</v>
      </c>
      <c r="E31" s="5">
        <v>72.48</v>
      </c>
      <c r="F31" s="5">
        <v>265.95</v>
      </c>
      <c r="H31" s="4">
        <v>3113714</v>
      </c>
      <c r="I31" s="4">
        <v>2165364</v>
      </c>
      <c r="J31" s="2" t="s">
        <v>19</v>
      </c>
      <c r="K31" s="4">
        <v>346540</v>
      </c>
      <c r="L31" s="4">
        <v>601810</v>
      </c>
      <c r="M31" s="4">
        <v>2035442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74F7-CB6F-4582-9024-B8BC281FE2CF}">
  <dimension ref="A1:R7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27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49.46</v>
      </c>
      <c r="C4" s="5">
        <v>45.37</v>
      </c>
      <c r="D4" s="5">
        <v>58.31</v>
      </c>
      <c r="E4" s="5">
        <v>19.41</v>
      </c>
      <c r="F4" s="5">
        <v>71.23</v>
      </c>
      <c r="H4" s="4">
        <v>57346411</v>
      </c>
      <c r="I4" s="4">
        <v>12352977</v>
      </c>
      <c r="J4" s="4">
        <v>10972931</v>
      </c>
      <c r="K4" s="4">
        <v>8499476</v>
      </c>
      <c r="L4" s="4">
        <v>25521027</v>
      </c>
      <c r="M4" s="4">
        <v>27947210</v>
      </c>
      <c r="N4" s="4">
        <v>58354932</v>
      </c>
      <c r="O4" s="4">
        <v>58501299</v>
      </c>
      <c r="P4" s="4">
        <v>1576891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49.31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53748933</v>
      </c>
      <c r="I5" s="4">
        <v>11678525</v>
      </c>
      <c r="J5" s="4">
        <v>9094768</v>
      </c>
      <c r="K5" s="4">
        <v>8322327</v>
      </c>
      <c r="L5" s="4">
        <v>24653313</v>
      </c>
      <c r="M5" s="4">
        <v>24787016</v>
      </c>
      <c r="N5" s="4">
        <v>55248639</v>
      </c>
      <c r="O5" s="4">
        <v>54097976</v>
      </c>
      <c r="P5" s="4">
        <v>1460750</v>
      </c>
      <c r="Q5" s="2" t="s">
        <v>19</v>
      </c>
      <c r="R5" s="2" t="s">
        <v>19</v>
      </c>
    </row>
    <row r="6" spans="1:18" x14ac:dyDescent="0.25">
      <c r="A6" s="5">
        <v>2025</v>
      </c>
      <c r="B6" s="5">
        <v>54.14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49283209</v>
      </c>
      <c r="I6" s="4">
        <v>10896255</v>
      </c>
      <c r="J6" s="4">
        <v>6959114</v>
      </c>
      <c r="K6" s="4">
        <v>8125583</v>
      </c>
      <c r="L6" s="4">
        <v>23302257</v>
      </c>
      <c r="M6" s="4">
        <v>21278109</v>
      </c>
      <c r="N6" s="4">
        <v>51877213</v>
      </c>
      <c r="O6" s="4">
        <v>49694652</v>
      </c>
      <c r="P6" s="4">
        <v>1340635</v>
      </c>
      <c r="Q6" s="2" t="s">
        <v>19</v>
      </c>
      <c r="R6" s="2" t="s">
        <v>19</v>
      </c>
    </row>
    <row r="7" spans="1:18" x14ac:dyDescent="0.25">
      <c r="A7" s="5">
        <v>2026</v>
      </c>
      <c r="B7" s="5">
        <v>56.36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45360418</v>
      </c>
      <c r="I7" s="4">
        <v>10149112</v>
      </c>
      <c r="J7" s="4">
        <v>5353109</v>
      </c>
      <c r="K7" s="4">
        <v>7572652</v>
      </c>
      <c r="L7" s="4">
        <v>22285545</v>
      </c>
      <c r="M7" s="4">
        <v>18206434</v>
      </c>
      <c r="N7" s="4">
        <v>48633872</v>
      </c>
      <c r="O7" s="4">
        <v>45291328</v>
      </c>
      <c r="P7" s="4">
        <v>1221844</v>
      </c>
      <c r="Q7" s="2" t="s">
        <v>19</v>
      </c>
      <c r="R7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3DA0-20CD-4434-9241-713148B25D37}">
  <dimension ref="A1:R10"/>
  <sheetViews>
    <sheetView workbookViewId="0">
      <selection activeCell="B4" sqref="B4:B10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28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58</v>
      </c>
      <c r="C4" s="5">
        <v>45.37</v>
      </c>
      <c r="D4" s="5">
        <v>58.31</v>
      </c>
      <c r="E4" s="5">
        <v>19.41</v>
      </c>
      <c r="F4" s="5">
        <v>71.23</v>
      </c>
      <c r="H4" s="4">
        <v>57130944</v>
      </c>
      <c r="I4" s="4">
        <v>12294917</v>
      </c>
      <c r="J4" s="4">
        <v>10972931</v>
      </c>
      <c r="K4" s="4">
        <v>8461365</v>
      </c>
      <c r="L4" s="4">
        <v>25401731</v>
      </c>
      <c r="M4" s="4">
        <v>27864567</v>
      </c>
      <c r="N4" s="4">
        <v>58354932</v>
      </c>
      <c r="O4" s="4">
        <v>58501299</v>
      </c>
      <c r="P4" s="4">
        <v>1578216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57.91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53231501</v>
      </c>
      <c r="I5" s="4">
        <v>11363203</v>
      </c>
      <c r="J5" s="4">
        <v>9094768</v>
      </c>
      <c r="K5" s="4">
        <v>8281442</v>
      </c>
      <c r="L5" s="4">
        <v>24492089</v>
      </c>
      <c r="M5" s="4">
        <v>24448152</v>
      </c>
      <c r="N5" s="4">
        <v>55248639</v>
      </c>
      <c r="O5" s="4">
        <v>54097976</v>
      </c>
      <c r="P5" s="4">
        <v>1459165</v>
      </c>
      <c r="Q5" s="2" t="s">
        <v>19</v>
      </c>
      <c r="R5" s="2" t="s">
        <v>19</v>
      </c>
    </row>
    <row r="6" spans="1:18" x14ac:dyDescent="0.25">
      <c r="A6" s="5">
        <v>2025</v>
      </c>
      <c r="B6" s="5">
        <v>63.49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48747741</v>
      </c>
      <c r="I6" s="4">
        <v>10695966</v>
      </c>
      <c r="J6" s="4">
        <v>6959114</v>
      </c>
      <c r="K6" s="4">
        <v>8056974</v>
      </c>
      <c r="L6" s="4">
        <v>23035687</v>
      </c>
      <c r="M6" s="4">
        <v>21042995</v>
      </c>
      <c r="N6" s="4">
        <v>51877213</v>
      </c>
      <c r="O6" s="4">
        <v>49694652</v>
      </c>
      <c r="P6" s="4">
        <v>1340895</v>
      </c>
      <c r="Q6" s="2" t="s">
        <v>19</v>
      </c>
      <c r="R6" s="2" t="s">
        <v>19</v>
      </c>
    </row>
    <row r="7" spans="1:18" x14ac:dyDescent="0.25">
      <c r="A7" s="5">
        <v>2026</v>
      </c>
      <c r="B7" s="5">
        <v>64.430000000000007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44905255</v>
      </c>
      <c r="I7" s="4">
        <v>10097836</v>
      </c>
      <c r="J7" s="4">
        <v>5353109</v>
      </c>
      <c r="K7" s="4">
        <v>7460738</v>
      </c>
      <c r="L7" s="4">
        <v>21993572</v>
      </c>
      <c r="M7" s="4">
        <v>18106041</v>
      </c>
      <c r="N7" s="4">
        <v>48633872</v>
      </c>
      <c r="O7" s="4">
        <v>45291328</v>
      </c>
      <c r="P7" s="4">
        <v>1220662</v>
      </c>
      <c r="Q7" s="2" t="s">
        <v>19</v>
      </c>
      <c r="R7" s="2" t="s">
        <v>19</v>
      </c>
    </row>
    <row r="8" spans="1:18" x14ac:dyDescent="0.25">
      <c r="A8" s="5">
        <v>2027</v>
      </c>
      <c r="B8" s="5">
        <v>59.87</v>
      </c>
      <c r="C8" s="5">
        <v>55.15</v>
      </c>
      <c r="D8" s="5">
        <v>70.87</v>
      </c>
      <c r="E8" s="5">
        <v>23.6</v>
      </c>
      <c r="F8" s="5">
        <v>86.59</v>
      </c>
      <c r="H8" s="4">
        <v>42704326</v>
      </c>
      <c r="I8" s="4">
        <v>9482872</v>
      </c>
      <c r="J8" s="4">
        <v>5292773</v>
      </c>
      <c r="K8" s="4">
        <v>7044232</v>
      </c>
      <c r="L8" s="4">
        <v>20884450</v>
      </c>
      <c r="M8" s="4">
        <v>16828501</v>
      </c>
      <c r="N8" s="4">
        <v>47114812</v>
      </c>
      <c r="O8" s="4">
        <v>40888005</v>
      </c>
      <c r="P8" s="4">
        <v>1103793</v>
      </c>
      <c r="Q8" s="2" t="s">
        <v>19</v>
      </c>
      <c r="R8" s="2" t="s">
        <v>19</v>
      </c>
    </row>
    <row r="9" spans="1:18" x14ac:dyDescent="0.25">
      <c r="A9" s="5">
        <v>2028</v>
      </c>
      <c r="B9" s="5">
        <v>61.17</v>
      </c>
      <c r="C9" s="5">
        <v>57.91</v>
      </c>
      <c r="D9" s="5">
        <v>74.41</v>
      </c>
      <c r="E9" s="5">
        <v>24.77</v>
      </c>
      <c r="F9" s="5">
        <v>90.92</v>
      </c>
      <c r="H9" s="4">
        <v>40549323</v>
      </c>
      <c r="I9" s="4">
        <v>8841183</v>
      </c>
      <c r="J9" s="4">
        <v>5379086</v>
      </c>
      <c r="K9" s="4">
        <v>6598139</v>
      </c>
      <c r="L9" s="4">
        <v>19730916</v>
      </c>
      <c r="M9" s="4">
        <v>16003376</v>
      </c>
      <c r="N9" s="4">
        <v>45684197</v>
      </c>
      <c r="O9" s="4">
        <v>36484681</v>
      </c>
      <c r="P9" s="4">
        <v>984012</v>
      </c>
      <c r="Q9" s="2" t="s">
        <v>19</v>
      </c>
      <c r="R9" s="2" t="s">
        <v>19</v>
      </c>
    </row>
    <row r="10" spans="1:18" x14ac:dyDescent="0.25">
      <c r="A10" s="5">
        <v>2029</v>
      </c>
      <c r="B10" s="5">
        <v>66.14</v>
      </c>
      <c r="C10" s="5">
        <v>60.81</v>
      </c>
      <c r="D10" s="5">
        <v>78.13</v>
      </c>
      <c r="E10" s="5">
        <v>26.02</v>
      </c>
      <c r="F10" s="5">
        <v>95.46</v>
      </c>
      <c r="H10" s="4">
        <v>38469396</v>
      </c>
      <c r="I10" s="4">
        <v>8180902</v>
      </c>
      <c r="J10" s="4">
        <v>5569488</v>
      </c>
      <c r="K10" s="4">
        <v>6158307</v>
      </c>
      <c r="L10" s="4">
        <v>18560699</v>
      </c>
      <c r="M10" s="4">
        <v>15285599</v>
      </c>
      <c r="N10" s="4">
        <v>44333454</v>
      </c>
      <c r="O10" s="4">
        <v>32081358</v>
      </c>
      <c r="P10" s="4">
        <v>865317</v>
      </c>
      <c r="Q10" s="2" t="s">
        <v>19</v>
      </c>
      <c r="R10" s="2" t="s">
        <v>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48C9-3790-4144-9260-B5A681C54C82}">
  <dimension ref="A1:R5"/>
  <sheetViews>
    <sheetView workbookViewId="0">
      <selection activeCell="C8" sqref="C8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29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33.36</v>
      </c>
      <c r="C4" s="5">
        <v>45.37</v>
      </c>
      <c r="D4" s="5">
        <v>58.31</v>
      </c>
      <c r="E4" s="5">
        <v>19.41</v>
      </c>
      <c r="F4" s="5">
        <v>71.23</v>
      </c>
      <c r="H4" s="4">
        <v>57696369</v>
      </c>
      <c r="I4" s="4">
        <v>12388820</v>
      </c>
      <c r="J4" s="4">
        <v>10972931</v>
      </c>
      <c r="K4" s="4">
        <v>8574838</v>
      </c>
      <c r="L4" s="4">
        <v>25759780</v>
      </c>
      <c r="M4" s="4">
        <v>28031683</v>
      </c>
      <c r="N4" s="4">
        <v>58354932</v>
      </c>
      <c r="O4" s="4">
        <v>58501299</v>
      </c>
      <c r="P4" s="2" t="s">
        <v>19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33.67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54479626</v>
      </c>
      <c r="I5" s="4">
        <v>12019095</v>
      </c>
      <c r="J5" s="4">
        <v>9094768</v>
      </c>
      <c r="K5" s="4">
        <v>8405926</v>
      </c>
      <c r="L5" s="4">
        <v>24959837</v>
      </c>
      <c r="M5" s="4">
        <v>25175762</v>
      </c>
      <c r="N5" s="4">
        <v>55248639</v>
      </c>
      <c r="O5" s="4">
        <v>54097976</v>
      </c>
      <c r="P5" s="2" t="s">
        <v>19</v>
      </c>
      <c r="Q5" s="2" t="s">
        <v>19</v>
      </c>
      <c r="R5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B4CC-06A9-4AA5-9BA5-FD215D78F0CE}">
  <sheetPr>
    <tabColor theme="9"/>
  </sheetPr>
  <dimension ref="A1:R5"/>
  <sheetViews>
    <sheetView workbookViewId="0">
      <selection activeCell="D15" sqref="D15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30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51.19</v>
      </c>
      <c r="C4" s="5">
        <v>45.37</v>
      </c>
      <c r="D4" s="5">
        <v>58.31</v>
      </c>
      <c r="E4" s="5">
        <v>19.41</v>
      </c>
      <c r="F4" s="5">
        <v>71.23</v>
      </c>
      <c r="H4" s="4">
        <v>56366677</v>
      </c>
      <c r="I4" s="4">
        <v>11499139</v>
      </c>
      <c r="J4" s="4">
        <v>10972931</v>
      </c>
      <c r="K4" s="4">
        <v>8455993</v>
      </c>
      <c r="L4" s="4">
        <v>25438614</v>
      </c>
      <c r="M4" s="4">
        <v>27065147</v>
      </c>
      <c r="N4" s="4">
        <v>58354932</v>
      </c>
      <c r="O4" s="4">
        <v>58501299</v>
      </c>
      <c r="P4" s="4">
        <v>1576148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52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52786074</v>
      </c>
      <c r="I5" s="4">
        <v>10926942</v>
      </c>
      <c r="J5" s="4">
        <v>9094768</v>
      </c>
      <c r="K5" s="4">
        <v>8260454</v>
      </c>
      <c r="L5" s="4">
        <v>24503911</v>
      </c>
      <c r="M5" s="4">
        <v>23999600</v>
      </c>
      <c r="N5" s="4">
        <v>55248639</v>
      </c>
      <c r="O5" s="4">
        <v>54097976</v>
      </c>
      <c r="P5" s="4">
        <v>1460218</v>
      </c>
      <c r="Q5" s="2" t="s">
        <v>19</v>
      </c>
      <c r="R5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D5CB-E45F-47A3-9DC2-E23BB2B83D21}">
  <dimension ref="A1:Q31"/>
  <sheetViews>
    <sheetView workbookViewId="0">
      <selection activeCell="G1" sqref="G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7" max="7" width="24.42578125" bestFit="1" customWidth="1"/>
    <col min="8" max="8" width="10.140625" bestFit="1" customWidth="1"/>
    <col min="9" max="9" width="25.85546875" bestFit="1" customWidth="1"/>
    <col min="10" max="10" width="27.42578125" bestFit="1" customWidth="1"/>
    <col min="11" max="11" width="28.5703125" bestFit="1" customWidth="1"/>
    <col min="12" max="12" width="26.7109375" bestFit="1" customWidth="1"/>
    <col min="13" max="13" width="10.140625" bestFit="1" customWidth="1"/>
    <col min="14" max="14" width="34" bestFit="1" customWidth="1"/>
    <col min="15" max="16" width="24.28515625" bestFit="1" customWidth="1"/>
    <col min="17" max="17" width="35.28515625" bestFit="1" customWidth="1"/>
  </cols>
  <sheetData>
    <row r="1" spans="1:17" x14ac:dyDescent="0.25">
      <c r="A1" t="s">
        <v>31</v>
      </c>
      <c r="G1" t="s">
        <v>23</v>
      </c>
    </row>
    <row r="3" spans="1:17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G3" s="2" t="s">
        <v>8</v>
      </c>
      <c r="H3" s="3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3" t="s">
        <v>14</v>
      </c>
      <c r="N3" s="2" t="s">
        <v>15</v>
      </c>
      <c r="O3" s="2" t="s">
        <v>16</v>
      </c>
      <c r="P3" s="2" t="s">
        <v>17</v>
      </c>
      <c r="Q3" s="2" t="s">
        <v>18</v>
      </c>
    </row>
    <row r="4" spans="1:17" x14ac:dyDescent="0.25">
      <c r="A4" s="5">
        <v>2023</v>
      </c>
      <c r="B4" s="5">
        <v>67.989999999999995</v>
      </c>
      <c r="C4" s="5">
        <v>45.37</v>
      </c>
      <c r="D4" s="5">
        <v>58.31</v>
      </c>
      <c r="E4" s="5">
        <v>19.41</v>
      </c>
      <c r="G4" s="4">
        <v>56767211</v>
      </c>
      <c r="H4" s="4">
        <v>12175759</v>
      </c>
      <c r="I4" s="4">
        <v>10972931</v>
      </c>
      <c r="J4" s="4">
        <v>8388487</v>
      </c>
      <c r="K4" s="4">
        <v>25230035</v>
      </c>
      <c r="L4" s="4">
        <v>27698259</v>
      </c>
      <c r="M4" s="4">
        <v>58354932</v>
      </c>
      <c r="N4" s="4">
        <v>58501299</v>
      </c>
      <c r="O4" s="4">
        <v>1578216</v>
      </c>
      <c r="P4" s="4">
        <v>1577750</v>
      </c>
      <c r="Q4" s="2" t="s">
        <v>19</v>
      </c>
    </row>
    <row r="5" spans="1:17" x14ac:dyDescent="0.25">
      <c r="A5" s="5">
        <v>2024</v>
      </c>
      <c r="B5" s="5">
        <v>67.87</v>
      </c>
      <c r="C5" s="5">
        <v>47.65</v>
      </c>
      <c r="D5" s="5">
        <v>61.21</v>
      </c>
      <c r="E5" s="5">
        <v>20.39</v>
      </c>
      <c r="G5" s="4">
        <v>52735591</v>
      </c>
      <c r="H5" s="4">
        <v>11210560</v>
      </c>
      <c r="I5" s="4">
        <v>9094768</v>
      </c>
      <c r="J5" s="4">
        <v>8195402</v>
      </c>
      <c r="K5" s="4">
        <v>24234861</v>
      </c>
      <c r="L5" s="4">
        <v>24245805</v>
      </c>
      <c r="M5" s="4">
        <v>55248639</v>
      </c>
      <c r="N5" s="4">
        <v>54097976</v>
      </c>
      <c r="O5" s="4">
        <v>1459425</v>
      </c>
      <c r="P5" s="4">
        <v>1457875</v>
      </c>
      <c r="Q5" s="2" t="s">
        <v>19</v>
      </c>
    </row>
    <row r="6" spans="1:17" x14ac:dyDescent="0.25">
      <c r="A6" s="5">
        <v>2025</v>
      </c>
      <c r="B6" s="5">
        <v>73.73</v>
      </c>
      <c r="C6" s="5">
        <v>50.03</v>
      </c>
      <c r="D6" s="5">
        <v>64.28</v>
      </c>
      <c r="E6" s="5">
        <v>21.4</v>
      </c>
      <c r="G6" s="4">
        <v>48030227</v>
      </c>
      <c r="H6" s="4">
        <v>10562346</v>
      </c>
      <c r="I6" s="4">
        <v>6959114</v>
      </c>
      <c r="J6" s="4">
        <v>7903706</v>
      </c>
      <c r="K6" s="4">
        <v>22605063</v>
      </c>
      <c r="L6" s="4">
        <v>20831389</v>
      </c>
      <c r="M6" s="4">
        <v>51877213</v>
      </c>
      <c r="N6" s="4">
        <v>49694652</v>
      </c>
      <c r="O6" s="4">
        <v>1340635</v>
      </c>
      <c r="P6" s="4">
        <v>1341965</v>
      </c>
      <c r="Q6" s="2" t="s">
        <v>19</v>
      </c>
    </row>
    <row r="7" spans="1:17" x14ac:dyDescent="0.25">
      <c r="A7" s="5">
        <v>2026</v>
      </c>
      <c r="B7" s="5">
        <v>76.290000000000006</v>
      </c>
      <c r="C7" s="5">
        <v>52.53</v>
      </c>
      <c r="D7" s="5">
        <v>67.489999999999995</v>
      </c>
      <c r="E7" s="5">
        <v>22.47</v>
      </c>
      <c r="G7" s="4">
        <v>43814750</v>
      </c>
      <c r="H7" s="4">
        <v>9929055</v>
      </c>
      <c r="I7" s="4">
        <v>5353109</v>
      </c>
      <c r="J7" s="4">
        <v>7099366</v>
      </c>
      <c r="K7" s="4">
        <v>21433220</v>
      </c>
      <c r="L7" s="4">
        <v>17778440</v>
      </c>
      <c r="M7" s="4">
        <v>48633872</v>
      </c>
      <c r="N7" s="4">
        <v>45291328</v>
      </c>
      <c r="O7" s="4">
        <v>1221844</v>
      </c>
      <c r="P7" s="4">
        <v>1222360</v>
      </c>
      <c r="Q7" s="2" t="s">
        <v>19</v>
      </c>
    </row>
    <row r="8" spans="1:17" x14ac:dyDescent="0.25">
      <c r="A8" s="5">
        <v>2027</v>
      </c>
      <c r="B8" s="5">
        <v>77.209999999999994</v>
      </c>
      <c r="C8" s="5">
        <v>55.15</v>
      </c>
      <c r="D8" s="5">
        <v>70.87</v>
      </c>
      <c r="E8" s="5">
        <v>23.6</v>
      </c>
      <c r="G8" s="4">
        <v>41252565</v>
      </c>
      <c r="H8" s="4">
        <v>9278099</v>
      </c>
      <c r="I8" s="4">
        <v>5292773</v>
      </c>
      <c r="J8" s="4">
        <v>6515081</v>
      </c>
      <c r="K8" s="4">
        <v>20166612</v>
      </c>
      <c r="L8" s="4">
        <v>16409473</v>
      </c>
      <c r="M8" s="4">
        <v>47114812</v>
      </c>
      <c r="N8" s="4">
        <v>40888005</v>
      </c>
      <c r="O8" s="4">
        <v>1103054</v>
      </c>
      <c r="P8" s="4">
        <v>1103224</v>
      </c>
      <c r="Q8" s="2" t="s">
        <v>19</v>
      </c>
    </row>
    <row r="9" spans="1:17" x14ac:dyDescent="0.25">
      <c r="A9" s="5">
        <v>2028</v>
      </c>
      <c r="B9" s="5">
        <v>81.48</v>
      </c>
      <c r="C9" s="5">
        <v>57.91</v>
      </c>
      <c r="D9" s="5">
        <v>74.41</v>
      </c>
      <c r="E9" s="5">
        <v>24.77</v>
      </c>
      <c r="G9" s="4">
        <v>38803787</v>
      </c>
      <c r="H9" s="4">
        <v>8606803</v>
      </c>
      <c r="I9" s="4">
        <v>5379086</v>
      </c>
      <c r="J9" s="4">
        <v>5949917</v>
      </c>
      <c r="K9" s="4">
        <v>18867980</v>
      </c>
      <c r="L9" s="4">
        <v>15520916</v>
      </c>
      <c r="M9" s="4">
        <v>45684197</v>
      </c>
      <c r="N9" s="4">
        <v>36484681</v>
      </c>
      <c r="O9" s="4">
        <v>984264</v>
      </c>
      <c r="P9" s="4">
        <v>983798</v>
      </c>
      <c r="Q9" s="2" t="s">
        <v>19</v>
      </c>
    </row>
    <row r="10" spans="1:17" x14ac:dyDescent="0.25">
      <c r="A10" s="5">
        <v>2029</v>
      </c>
      <c r="B10" s="5">
        <v>88.65</v>
      </c>
      <c r="C10" s="5">
        <v>60.81</v>
      </c>
      <c r="D10" s="5">
        <v>78.13</v>
      </c>
      <c r="E10" s="5">
        <v>26.02</v>
      </c>
      <c r="G10" s="4">
        <v>36510418</v>
      </c>
      <c r="H10" s="4">
        <v>7938419</v>
      </c>
      <c r="I10" s="4">
        <v>5569488</v>
      </c>
      <c r="J10" s="4">
        <v>5434586</v>
      </c>
      <c r="K10" s="4">
        <v>17567925</v>
      </c>
      <c r="L10" s="4">
        <v>14782709</v>
      </c>
      <c r="M10" s="4">
        <v>44333454</v>
      </c>
      <c r="N10" s="4">
        <v>32081358</v>
      </c>
      <c r="O10" s="4">
        <v>865473</v>
      </c>
      <c r="P10" s="4">
        <v>865939</v>
      </c>
      <c r="Q10" s="2" t="s">
        <v>19</v>
      </c>
    </row>
    <row r="11" spans="1:17" x14ac:dyDescent="0.25">
      <c r="A11" s="5">
        <v>2030</v>
      </c>
      <c r="B11" s="5">
        <v>95.15</v>
      </c>
      <c r="C11" s="5">
        <v>63.85</v>
      </c>
      <c r="D11" s="5">
        <v>82.04</v>
      </c>
      <c r="E11" s="5">
        <v>27.32</v>
      </c>
      <c r="G11" s="4">
        <v>33894760</v>
      </c>
      <c r="H11" s="4">
        <v>7256285</v>
      </c>
      <c r="I11" s="4">
        <v>5256464</v>
      </c>
      <c r="J11" s="4">
        <v>5130957</v>
      </c>
      <c r="K11" s="4">
        <v>16251054</v>
      </c>
      <c r="L11" s="4">
        <v>13412719</v>
      </c>
      <c r="M11" s="4">
        <v>42546031</v>
      </c>
      <c r="N11" s="4">
        <v>27678034</v>
      </c>
      <c r="O11" s="4">
        <v>746683</v>
      </c>
      <c r="P11" s="4">
        <v>746683</v>
      </c>
      <c r="Q11" s="2" t="s">
        <v>19</v>
      </c>
    </row>
    <row r="12" spans="1:17" x14ac:dyDescent="0.25">
      <c r="A12" s="5">
        <v>2031</v>
      </c>
      <c r="B12" s="5">
        <v>89.96</v>
      </c>
      <c r="C12" s="5">
        <v>67.040000000000006</v>
      </c>
      <c r="D12" s="5">
        <v>86.15</v>
      </c>
      <c r="E12" s="5">
        <v>28.69</v>
      </c>
      <c r="G12" s="4">
        <v>31353644</v>
      </c>
      <c r="H12" s="4">
        <v>6632115</v>
      </c>
      <c r="I12" s="4">
        <v>4932744</v>
      </c>
      <c r="J12" s="4">
        <v>4798555</v>
      </c>
      <c r="K12" s="4">
        <v>14990229</v>
      </c>
      <c r="L12" s="4">
        <v>12347995</v>
      </c>
      <c r="M12" s="4">
        <v>40737212</v>
      </c>
      <c r="N12" s="4">
        <v>26482846</v>
      </c>
      <c r="O12" s="4">
        <v>714440</v>
      </c>
      <c r="P12" s="4">
        <v>714440</v>
      </c>
      <c r="Q12" s="2" t="s">
        <v>19</v>
      </c>
    </row>
    <row r="13" spans="1:17" x14ac:dyDescent="0.25">
      <c r="A13" s="5">
        <v>2032</v>
      </c>
      <c r="B13" s="5">
        <v>90.45</v>
      </c>
      <c r="C13" s="5">
        <v>70.400000000000006</v>
      </c>
      <c r="D13" s="5">
        <v>90.45</v>
      </c>
      <c r="E13" s="5">
        <v>30.11</v>
      </c>
      <c r="G13" s="4">
        <v>28971180</v>
      </c>
      <c r="H13" s="4">
        <v>6042664</v>
      </c>
      <c r="I13" s="4">
        <v>4622529</v>
      </c>
      <c r="J13" s="4">
        <v>4490666</v>
      </c>
      <c r="K13" s="4">
        <v>13815322</v>
      </c>
      <c r="L13" s="4">
        <v>11338936</v>
      </c>
      <c r="M13" s="4">
        <v>38876018</v>
      </c>
      <c r="N13" s="4">
        <v>25287658</v>
      </c>
      <c r="O13" s="4">
        <v>682196</v>
      </c>
      <c r="P13" s="4">
        <v>681963</v>
      </c>
      <c r="Q13" s="2" t="s">
        <v>19</v>
      </c>
    </row>
    <row r="14" spans="1:17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G14" s="4">
        <v>26782465</v>
      </c>
      <c r="H14" s="4">
        <v>5495275</v>
      </c>
      <c r="I14" s="4">
        <v>4307624</v>
      </c>
      <c r="J14" s="4">
        <v>4222423</v>
      </c>
      <c r="K14" s="4">
        <v>12757143</v>
      </c>
      <c r="L14" s="4">
        <v>10384635</v>
      </c>
      <c r="M14" s="4">
        <v>37125878</v>
      </c>
      <c r="N14" s="4">
        <v>24092471</v>
      </c>
      <c r="O14" s="4">
        <v>649953</v>
      </c>
      <c r="P14" s="4">
        <v>585890</v>
      </c>
      <c r="Q14" s="2" t="s">
        <v>19</v>
      </c>
    </row>
    <row r="15" spans="1:17" x14ac:dyDescent="0.25">
      <c r="A15" s="5">
        <v>2034</v>
      </c>
      <c r="B15" s="5">
        <v>97.56</v>
      </c>
      <c r="C15" s="5">
        <v>77.61</v>
      </c>
      <c r="D15" s="5">
        <v>99.73</v>
      </c>
      <c r="E15" s="5">
        <v>33.200000000000003</v>
      </c>
      <c r="G15" s="4">
        <v>24626911</v>
      </c>
      <c r="H15" s="4">
        <v>4978416</v>
      </c>
      <c r="I15" s="4">
        <v>3987465</v>
      </c>
      <c r="J15" s="4">
        <v>3935192</v>
      </c>
      <c r="K15" s="4">
        <v>11725838</v>
      </c>
      <c r="L15" s="4">
        <v>9455395</v>
      </c>
      <c r="M15" s="4">
        <v>35292279</v>
      </c>
      <c r="N15" s="4">
        <v>22897283</v>
      </c>
      <c r="O15" s="4">
        <v>617710</v>
      </c>
      <c r="P15" s="2" t="s">
        <v>19</v>
      </c>
      <c r="Q15" s="2" t="s">
        <v>19</v>
      </c>
    </row>
    <row r="16" spans="1:17" x14ac:dyDescent="0.25">
      <c r="A16" s="5">
        <v>2035</v>
      </c>
      <c r="B16" s="5">
        <v>64.459999999999994</v>
      </c>
      <c r="C16" s="5">
        <v>81.489999999999995</v>
      </c>
      <c r="D16" s="5">
        <v>104.71</v>
      </c>
      <c r="E16" s="5">
        <v>34.86</v>
      </c>
      <c r="G16" s="4">
        <v>22708891</v>
      </c>
      <c r="H16" s="4">
        <v>4525918</v>
      </c>
      <c r="I16" s="4">
        <v>3662372</v>
      </c>
      <c r="J16" s="4">
        <v>3708972</v>
      </c>
      <c r="K16" s="4">
        <v>10811630</v>
      </c>
      <c r="L16" s="4">
        <v>8606268</v>
      </c>
      <c r="M16" s="4">
        <v>33548365</v>
      </c>
      <c r="N16" s="4">
        <v>21702095</v>
      </c>
      <c r="O16" s="2" t="s">
        <v>19</v>
      </c>
      <c r="P16" s="2" t="s">
        <v>19</v>
      </c>
      <c r="Q16" s="2" t="s">
        <v>19</v>
      </c>
    </row>
    <row r="17" spans="1:17" x14ac:dyDescent="0.25">
      <c r="A17" s="5">
        <v>2036</v>
      </c>
      <c r="B17" s="5">
        <v>58.69</v>
      </c>
      <c r="C17" s="5">
        <v>85.57</v>
      </c>
      <c r="D17" s="5">
        <v>109.95</v>
      </c>
      <c r="E17" s="5">
        <v>36.6</v>
      </c>
      <c r="G17" s="4">
        <v>20526382</v>
      </c>
      <c r="H17" s="4">
        <v>4189532</v>
      </c>
      <c r="I17" s="4">
        <v>3316312</v>
      </c>
      <c r="J17" s="4">
        <v>3301628</v>
      </c>
      <c r="K17" s="4">
        <v>9718910</v>
      </c>
      <c r="L17" s="4">
        <v>7833015</v>
      </c>
      <c r="M17" s="4">
        <v>31495134</v>
      </c>
      <c r="N17" s="4">
        <v>20506907</v>
      </c>
      <c r="O17" s="2" t="s">
        <v>19</v>
      </c>
      <c r="P17" s="2" t="s">
        <v>19</v>
      </c>
      <c r="Q17" s="2" t="s">
        <v>19</v>
      </c>
    </row>
    <row r="18" spans="1:17" x14ac:dyDescent="0.25">
      <c r="A18" s="5">
        <v>2037</v>
      </c>
      <c r="B18" s="5">
        <v>58.77</v>
      </c>
      <c r="C18" s="5">
        <v>89.84</v>
      </c>
      <c r="D18" s="5">
        <v>115.44</v>
      </c>
      <c r="E18" s="5">
        <v>38.43</v>
      </c>
      <c r="G18" s="4">
        <v>18413103</v>
      </c>
      <c r="H18" s="4">
        <v>3959011</v>
      </c>
      <c r="I18" s="4">
        <v>2969775</v>
      </c>
      <c r="J18" s="4">
        <v>2870148</v>
      </c>
      <c r="K18" s="4">
        <v>8614169</v>
      </c>
      <c r="L18" s="4">
        <v>7173211</v>
      </c>
      <c r="M18" s="4">
        <v>29391857</v>
      </c>
      <c r="N18" s="4">
        <v>19311719</v>
      </c>
      <c r="O18" s="2" t="s">
        <v>19</v>
      </c>
      <c r="P18" s="2" t="s">
        <v>19</v>
      </c>
      <c r="Q18" s="2" t="s">
        <v>19</v>
      </c>
    </row>
    <row r="19" spans="1:17" x14ac:dyDescent="0.25">
      <c r="A19" s="5">
        <v>2038</v>
      </c>
      <c r="B19" s="5">
        <v>59.76</v>
      </c>
      <c r="C19" s="5">
        <v>94.33</v>
      </c>
      <c r="D19" s="5">
        <v>121.21</v>
      </c>
      <c r="E19" s="5">
        <v>40.35</v>
      </c>
      <c r="G19" s="4">
        <v>16296466</v>
      </c>
      <c r="H19" s="4">
        <v>3726813</v>
      </c>
      <c r="I19" s="4">
        <v>2617608</v>
      </c>
      <c r="J19" s="4">
        <v>2435338</v>
      </c>
      <c r="K19" s="4">
        <v>7516706</v>
      </c>
      <c r="L19" s="4">
        <v>6506022</v>
      </c>
      <c r="M19" s="4">
        <v>27150918</v>
      </c>
      <c r="N19" s="4">
        <v>18116531</v>
      </c>
      <c r="O19" s="2" t="s">
        <v>19</v>
      </c>
      <c r="P19" s="2" t="s">
        <v>19</v>
      </c>
      <c r="Q19" s="2" t="s">
        <v>19</v>
      </c>
    </row>
    <row r="20" spans="1:17" x14ac:dyDescent="0.25">
      <c r="A20" s="5">
        <v>2039</v>
      </c>
      <c r="B20" s="5">
        <v>46.35</v>
      </c>
      <c r="C20" s="5">
        <v>99.05</v>
      </c>
      <c r="D20" s="5">
        <v>127.27</v>
      </c>
      <c r="E20" s="5">
        <v>42.38</v>
      </c>
      <c r="G20" s="4">
        <v>14501999</v>
      </c>
      <c r="H20" s="4">
        <v>3551922</v>
      </c>
      <c r="I20" s="4">
        <v>2259910</v>
      </c>
      <c r="J20" s="4">
        <v>2174220</v>
      </c>
      <c r="K20" s="4">
        <v>6515947</v>
      </c>
      <c r="L20" s="4">
        <v>5903568</v>
      </c>
      <c r="M20" s="4">
        <v>24950546</v>
      </c>
      <c r="N20" s="4">
        <v>16921344</v>
      </c>
      <c r="O20" s="2" t="s">
        <v>19</v>
      </c>
      <c r="P20" s="2" t="s">
        <v>19</v>
      </c>
      <c r="Q20" s="2" t="s">
        <v>19</v>
      </c>
    </row>
    <row r="21" spans="1:17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G21" s="4">
        <v>12811613</v>
      </c>
      <c r="H21" s="4">
        <v>3399032</v>
      </c>
      <c r="I21" s="4">
        <v>1896681</v>
      </c>
      <c r="J21" s="4">
        <v>1931450</v>
      </c>
      <c r="K21" s="4">
        <v>5584450</v>
      </c>
      <c r="L21" s="4">
        <v>5319595</v>
      </c>
      <c r="M21" s="4">
        <v>22709819</v>
      </c>
      <c r="N21" s="4">
        <v>15726156</v>
      </c>
      <c r="O21" s="2" t="s">
        <v>19</v>
      </c>
      <c r="P21" s="2" t="s">
        <v>19</v>
      </c>
      <c r="Q21" s="4">
        <v>-812705</v>
      </c>
    </row>
    <row r="22" spans="1:17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G22" s="4">
        <v>11278944</v>
      </c>
      <c r="H22" s="4">
        <v>3239457</v>
      </c>
      <c r="I22" s="4">
        <v>1527591</v>
      </c>
      <c r="J22" s="4">
        <v>1764301</v>
      </c>
      <c r="K22" s="4">
        <v>4747595</v>
      </c>
      <c r="L22" s="4">
        <v>4740288</v>
      </c>
      <c r="M22" s="4">
        <v>20802497</v>
      </c>
      <c r="N22" s="4">
        <v>14530968</v>
      </c>
      <c r="O22" s="2" t="s">
        <v>19</v>
      </c>
      <c r="P22" s="2" t="s">
        <v>19</v>
      </c>
      <c r="Q22" s="4">
        <v>-2593765</v>
      </c>
    </row>
    <row r="23" spans="1:17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G23" s="4">
        <v>9786577</v>
      </c>
      <c r="H23" s="4">
        <v>3074546</v>
      </c>
      <c r="I23" s="4">
        <v>1153276</v>
      </c>
      <c r="J23" s="4">
        <v>1586471</v>
      </c>
      <c r="K23" s="4">
        <v>3972283</v>
      </c>
      <c r="L23" s="4">
        <v>4157575</v>
      </c>
      <c r="M23" s="4">
        <v>19072717</v>
      </c>
      <c r="N23" s="4">
        <v>13335780</v>
      </c>
      <c r="O23" s="2" t="s">
        <v>19</v>
      </c>
      <c r="P23" s="2" t="s">
        <v>19</v>
      </c>
      <c r="Q23" s="4">
        <v>-2506597</v>
      </c>
    </row>
    <row r="24" spans="1:17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G24" s="4">
        <v>8389106</v>
      </c>
      <c r="H24" s="4">
        <v>2922135</v>
      </c>
      <c r="I24" s="4">
        <v>773906</v>
      </c>
      <c r="J24" s="4">
        <v>1414737</v>
      </c>
      <c r="K24" s="4">
        <v>3278327</v>
      </c>
      <c r="L24" s="4">
        <v>3590035</v>
      </c>
      <c r="M24" s="4">
        <v>17461103</v>
      </c>
      <c r="N24" s="4">
        <v>11763164</v>
      </c>
      <c r="O24" s="2" t="s">
        <v>19</v>
      </c>
      <c r="P24" s="2" t="s">
        <v>19</v>
      </c>
      <c r="Q24" s="4">
        <v>-4592756</v>
      </c>
    </row>
    <row r="25" spans="1:17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G25" s="4">
        <v>7084826</v>
      </c>
      <c r="H25" s="4">
        <v>2780808</v>
      </c>
      <c r="I25" s="4">
        <v>389463</v>
      </c>
      <c r="J25" s="4">
        <v>1237297</v>
      </c>
      <c r="K25" s="4">
        <v>2677259</v>
      </c>
      <c r="L25" s="4">
        <v>3035592</v>
      </c>
      <c r="M25" s="4">
        <v>15917890</v>
      </c>
      <c r="N25" s="4">
        <v>10190549</v>
      </c>
      <c r="O25" s="2" t="s">
        <v>19</v>
      </c>
      <c r="P25" s="2" t="s">
        <v>19</v>
      </c>
      <c r="Q25" s="4">
        <v>-3546017</v>
      </c>
    </row>
    <row r="26" spans="1:17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G26" s="4">
        <v>5879877</v>
      </c>
      <c r="H26" s="4">
        <v>2650383</v>
      </c>
      <c r="I26" s="2" t="s">
        <v>19</v>
      </c>
      <c r="J26" s="4">
        <v>1064015</v>
      </c>
      <c r="K26" s="4">
        <v>2165479</v>
      </c>
      <c r="L26" s="4">
        <v>2494552</v>
      </c>
      <c r="M26" s="4">
        <v>14442484</v>
      </c>
      <c r="N26" s="4">
        <v>8617933</v>
      </c>
      <c r="O26" s="2" t="s">
        <v>19</v>
      </c>
      <c r="P26" s="2" t="s">
        <v>19</v>
      </c>
      <c r="Q26" s="4">
        <v>-2344107</v>
      </c>
    </row>
    <row r="27" spans="1:17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G27" s="4">
        <v>5149447</v>
      </c>
      <c r="H27" s="4">
        <v>2535397</v>
      </c>
      <c r="I27" s="2" t="s">
        <v>19</v>
      </c>
      <c r="J27" s="4">
        <v>873790</v>
      </c>
      <c r="K27" s="4">
        <v>1740260</v>
      </c>
      <c r="L27" s="4">
        <v>2383273</v>
      </c>
      <c r="M27" s="4">
        <v>13409501</v>
      </c>
      <c r="N27" s="4">
        <v>7045318</v>
      </c>
      <c r="O27" s="2" t="s">
        <v>19</v>
      </c>
      <c r="P27" s="2" t="s">
        <v>19</v>
      </c>
      <c r="Q27" s="4">
        <v>-666346</v>
      </c>
    </row>
    <row r="28" spans="1:17" x14ac:dyDescent="0.25">
      <c r="A28" s="5">
        <v>2047</v>
      </c>
      <c r="B28" s="5">
        <v>63.18</v>
      </c>
      <c r="C28" s="5">
        <v>146.34</v>
      </c>
      <c r="D28" s="5">
        <v>188.04</v>
      </c>
      <c r="E28" s="5">
        <v>62.61</v>
      </c>
      <c r="G28" s="4">
        <v>4490483</v>
      </c>
      <c r="H28" s="4">
        <v>2432635</v>
      </c>
      <c r="I28" s="2" t="s">
        <v>19</v>
      </c>
      <c r="J28" s="4">
        <v>702922</v>
      </c>
      <c r="K28" s="4">
        <v>1354926</v>
      </c>
      <c r="L28" s="4">
        <v>2286677</v>
      </c>
      <c r="M28" s="4">
        <v>12371031</v>
      </c>
      <c r="N28" s="4">
        <v>5472702</v>
      </c>
      <c r="O28" s="2" t="s">
        <v>19</v>
      </c>
      <c r="P28" s="2" t="s">
        <v>19</v>
      </c>
      <c r="Q28" s="2" t="s">
        <v>19</v>
      </c>
    </row>
    <row r="29" spans="1:17" x14ac:dyDescent="0.25">
      <c r="A29" s="5">
        <v>2048</v>
      </c>
      <c r="B29" s="5">
        <v>66.91</v>
      </c>
      <c r="C29" s="5">
        <v>153.66</v>
      </c>
      <c r="D29" s="5">
        <v>197.44</v>
      </c>
      <c r="E29" s="5">
        <v>65.739999999999995</v>
      </c>
      <c r="G29" s="4">
        <v>3923979</v>
      </c>
      <c r="H29" s="4">
        <v>2336782</v>
      </c>
      <c r="I29" s="2" t="s">
        <v>19</v>
      </c>
      <c r="J29" s="4">
        <v>562243</v>
      </c>
      <c r="K29" s="4">
        <v>1024955</v>
      </c>
      <c r="L29" s="4">
        <v>2196575</v>
      </c>
      <c r="M29" s="4">
        <v>11357658</v>
      </c>
      <c r="N29" s="4">
        <v>3900087</v>
      </c>
      <c r="O29" s="2" t="s">
        <v>19</v>
      </c>
      <c r="P29" s="2" t="s">
        <v>19</v>
      </c>
      <c r="Q29" s="2" t="s">
        <v>19</v>
      </c>
    </row>
    <row r="30" spans="1:17" x14ac:dyDescent="0.25">
      <c r="A30" s="5">
        <v>2049</v>
      </c>
      <c r="B30" s="5">
        <v>72.3</v>
      </c>
      <c r="C30" s="5">
        <v>161.35</v>
      </c>
      <c r="D30" s="5">
        <v>207.31</v>
      </c>
      <c r="E30" s="5">
        <v>69.03</v>
      </c>
      <c r="G30" s="4">
        <v>3461070</v>
      </c>
      <c r="H30" s="4">
        <v>2245885</v>
      </c>
      <c r="I30" s="2" t="s">
        <v>19</v>
      </c>
      <c r="J30" s="4">
        <v>437712</v>
      </c>
      <c r="K30" s="4">
        <v>777474</v>
      </c>
      <c r="L30" s="4">
        <v>2111131</v>
      </c>
      <c r="M30" s="4">
        <v>10470058</v>
      </c>
      <c r="N30" s="4">
        <v>2327471</v>
      </c>
      <c r="O30" s="2" t="s">
        <v>19</v>
      </c>
      <c r="P30" s="2" t="s">
        <v>19</v>
      </c>
      <c r="Q30" s="2" t="s">
        <v>19</v>
      </c>
    </row>
    <row r="31" spans="1:17" x14ac:dyDescent="0.25">
      <c r="A31" s="5">
        <v>2050</v>
      </c>
      <c r="B31" s="5">
        <v>81.459999999999994</v>
      </c>
      <c r="C31" s="5">
        <v>169.41</v>
      </c>
      <c r="D31" s="5">
        <v>217.68</v>
      </c>
      <c r="E31" s="5">
        <v>72.48</v>
      </c>
      <c r="G31" s="4">
        <v>3096701</v>
      </c>
      <c r="H31" s="4">
        <v>2165514</v>
      </c>
      <c r="I31" s="2" t="s">
        <v>19</v>
      </c>
      <c r="J31" s="4">
        <v>334376</v>
      </c>
      <c r="K31" s="4">
        <v>596812</v>
      </c>
      <c r="L31" s="4">
        <v>2035583</v>
      </c>
      <c r="M31" s="4">
        <v>9721375</v>
      </c>
      <c r="N31" s="4">
        <v>754855</v>
      </c>
      <c r="O31" s="2" t="s">
        <v>19</v>
      </c>
      <c r="P31" s="2" t="s">
        <v>19</v>
      </c>
      <c r="Q31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3B4F-8A37-42D3-9122-5CFDFD4733A7}">
  <dimension ref="A1:Q31"/>
  <sheetViews>
    <sheetView workbookViewId="0">
      <selection activeCell="F24" sqref="F24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6" width="14.7109375" bestFit="1" customWidth="1"/>
    <col min="7" max="7" width="24.42578125" bestFit="1" customWidth="1"/>
    <col min="8" max="8" width="10.140625" bestFit="1" customWidth="1"/>
    <col min="9" max="9" width="25.85546875" bestFit="1" customWidth="1"/>
    <col min="10" max="10" width="27.42578125" bestFit="1" customWidth="1"/>
    <col min="11" max="11" width="28.5703125" bestFit="1" customWidth="1"/>
    <col min="12" max="12" width="26.7109375" bestFit="1" customWidth="1"/>
    <col min="13" max="13" width="10.140625" bestFit="1" customWidth="1"/>
    <col min="14" max="14" width="34" bestFit="1" customWidth="1"/>
    <col min="15" max="16" width="24.28515625" bestFit="1" customWidth="1"/>
    <col min="17" max="17" width="35.28515625" bestFit="1" customWidth="1"/>
  </cols>
  <sheetData>
    <row r="1" spans="1:17" x14ac:dyDescent="0.25">
      <c r="A1" t="s">
        <v>32</v>
      </c>
      <c r="G1" t="s">
        <v>23</v>
      </c>
    </row>
    <row r="3" spans="1:17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7</v>
      </c>
      <c r="G3" s="2" t="s">
        <v>8</v>
      </c>
      <c r="H3" s="3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3" t="s">
        <v>14</v>
      </c>
      <c r="N3" s="2" t="s">
        <v>15</v>
      </c>
      <c r="O3" s="2" t="s">
        <v>16</v>
      </c>
      <c r="P3" s="2" t="s">
        <v>17</v>
      </c>
      <c r="Q3" s="2" t="s">
        <v>18</v>
      </c>
    </row>
    <row r="4" spans="1:17" x14ac:dyDescent="0.25">
      <c r="A4" s="5">
        <v>2023</v>
      </c>
      <c r="B4" s="5">
        <v>70.89</v>
      </c>
      <c r="C4" s="5">
        <v>45.37</v>
      </c>
      <c r="D4" s="5">
        <v>58.31</v>
      </c>
      <c r="E4" s="5">
        <v>71.23</v>
      </c>
      <c r="G4" s="4">
        <v>56742953</v>
      </c>
      <c r="H4" s="4">
        <v>12215843</v>
      </c>
      <c r="I4" s="4">
        <v>10972931</v>
      </c>
      <c r="J4" s="4">
        <v>8368773</v>
      </c>
      <c r="K4" s="4">
        <v>25185406</v>
      </c>
      <c r="L4" s="4">
        <v>27725593</v>
      </c>
      <c r="M4" s="4">
        <v>58354932</v>
      </c>
      <c r="N4" s="4">
        <v>58501299</v>
      </c>
      <c r="O4" s="4">
        <v>1578216</v>
      </c>
      <c r="P4" s="4">
        <v>1578216</v>
      </c>
      <c r="Q4" s="2" t="s">
        <v>19</v>
      </c>
    </row>
    <row r="5" spans="1:17" x14ac:dyDescent="0.25">
      <c r="A5" s="5">
        <v>2024</v>
      </c>
      <c r="B5" s="5">
        <v>70.75</v>
      </c>
      <c r="C5" s="5">
        <v>47.65</v>
      </c>
      <c r="D5" s="5">
        <v>61.21</v>
      </c>
      <c r="E5" s="5">
        <v>74.790000000000006</v>
      </c>
      <c r="G5" s="4">
        <v>52708284</v>
      </c>
      <c r="H5" s="4">
        <v>11263659</v>
      </c>
      <c r="I5" s="4">
        <v>9094768</v>
      </c>
      <c r="J5" s="4">
        <v>8177769</v>
      </c>
      <c r="K5" s="4">
        <v>24172089</v>
      </c>
      <c r="L5" s="4">
        <v>24288734</v>
      </c>
      <c r="M5" s="4">
        <v>55248639</v>
      </c>
      <c r="N5" s="4">
        <v>54097976</v>
      </c>
      <c r="O5" s="4">
        <v>1459425</v>
      </c>
      <c r="P5" s="4">
        <v>1459425</v>
      </c>
      <c r="Q5" s="2" t="s">
        <v>19</v>
      </c>
    </row>
    <row r="6" spans="1:17" x14ac:dyDescent="0.25">
      <c r="A6" s="5">
        <v>2025</v>
      </c>
      <c r="B6" s="5">
        <v>76.88</v>
      </c>
      <c r="C6" s="5">
        <v>50.03</v>
      </c>
      <c r="D6" s="5">
        <v>64.28</v>
      </c>
      <c r="E6" s="5">
        <v>78.540000000000006</v>
      </c>
      <c r="G6" s="4">
        <v>47977290</v>
      </c>
      <c r="H6" s="4">
        <v>10639202</v>
      </c>
      <c r="I6" s="4">
        <v>6959114</v>
      </c>
      <c r="J6" s="4">
        <v>7878560</v>
      </c>
      <c r="K6" s="4">
        <v>22500414</v>
      </c>
      <c r="L6" s="4">
        <v>20895477</v>
      </c>
      <c r="M6" s="4">
        <v>51877213</v>
      </c>
      <c r="N6" s="4">
        <v>49694652</v>
      </c>
      <c r="O6" s="4">
        <v>1340635</v>
      </c>
      <c r="P6" s="4">
        <v>1340635</v>
      </c>
      <c r="Q6" s="2" t="s">
        <v>19</v>
      </c>
    </row>
    <row r="7" spans="1:17" x14ac:dyDescent="0.25">
      <c r="A7" s="5">
        <v>2026</v>
      </c>
      <c r="B7" s="5">
        <v>79.489999999999995</v>
      </c>
      <c r="C7" s="5">
        <v>52.53</v>
      </c>
      <c r="D7" s="5">
        <v>67.489999999999995</v>
      </c>
      <c r="E7" s="5">
        <v>82.46</v>
      </c>
      <c r="G7" s="4">
        <v>43717192</v>
      </c>
      <c r="H7" s="4">
        <v>10038285</v>
      </c>
      <c r="I7" s="4">
        <v>5353109</v>
      </c>
      <c r="J7" s="4">
        <v>7018882</v>
      </c>
      <c r="K7" s="4">
        <v>21306916</v>
      </c>
      <c r="L7" s="4">
        <v>17852307</v>
      </c>
      <c r="M7" s="4">
        <v>48633872</v>
      </c>
      <c r="N7" s="4">
        <v>45291328</v>
      </c>
      <c r="O7" s="4">
        <v>1221844</v>
      </c>
      <c r="P7" s="4">
        <v>1221844</v>
      </c>
      <c r="Q7" s="2" t="s">
        <v>19</v>
      </c>
    </row>
    <row r="8" spans="1:17" x14ac:dyDescent="0.25">
      <c r="A8" s="5">
        <v>2027</v>
      </c>
      <c r="B8" s="5">
        <v>80.540000000000006</v>
      </c>
      <c r="C8" s="5">
        <v>55.15</v>
      </c>
      <c r="D8" s="5">
        <v>70.87</v>
      </c>
      <c r="E8" s="5">
        <v>86.59</v>
      </c>
      <c r="G8" s="4">
        <v>41144282</v>
      </c>
      <c r="H8" s="4">
        <v>9430976</v>
      </c>
      <c r="I8" s="4">
        <v>5292773</v>
      </c>
      <c r="J8" s="4">
        <v>6401217</v>
      </c>
      <c r="K8" s="4">
        <v>20019315</v>
      </c>
      <c r="L8" s="4">
        <v>16510332</v>
      </c>
      <c r="M8" s="4">
        <v>47114812</v>
      </c>
      <c r="N8" s="4">
        <v>40888005</v>
      </c>
      <c r="O8" s="4">
        <v>1103054</v>
      </c>
      <c r="P8" s="4">
        <v>1102962</v>
      </c>
      <c r="Q8" s="2" t="s">
        <v>19</v>
      </c>
    </row>
    <row r="9" spans="1:17" x14ac:dyDescent="0.25">
      <c r="A9" s="5">
        <v>2028</v>
      </c>
      <c r="B9" s="5">
        <v>84.98</v>
      </c>
      <c r="C9" s="5">
        <v>57.91</v>
      </c>
      <c r="D9" s="5">
        <v>74.41</v>
      </c>
      <c r="E9" s="5">
        <v>90.92</v>
      </c>
      <c r="G9" s="4">
        <v>38716221</v>
      </c>
      <c r="H9" s="4">
        <v>8813309</v>
      </c>
      <c r="I9" s="4">
        <v>5379086</v>
      </c>
      <c r="J9" s="4">
        <v>5818954</v>
      </c>
      <c r="K9" s="4">
        <v>18704873</v>
      </c>
      <c r="L9" s="4">
        <v>15669679</v>
      </c>
      <c r="M9" s="4">
        <v>45684197</v>
      </c>
      <c r="N9" s="4">
        <v>36484681</v>
      </c>
      <c r="O9" s="4">
        <v>984264</v>
      </c>
      <c r="P9" s="4">
        <v>983563</v>
      </c>
      <c r="Q9" s="2" t="s">
        <v>19</v>
      </c>
    </row>
    <row r="10" spans="1:17" x14ac:dyDescent="0.25">
      <c r="A10" s="5">
        <v>2029</v>
      </c>
      <c r="B10" s="5">
        <v>92.41</v>
      </c>
      <c r="C10" s="5">
        <v>60.81</v>
      </c>
      <c r="D10" s="5">
        <v>78.13</v>
      </c>
      <c r="E10" s="5">
        <v>95.46</v>
      </c>
      <c r="G10" s="4">
        <v>36471973</v>
      </c>
      <c r="H10" s="4">
        <v>8207976</v>
      </c>
      <c r="I10" s="4">
        <v>5569488</v>
      </c>
      <c r="J10" s="4">
        <v>5298744</v>
      </c>
      <c r="K10" s="4">
        <v>17395765</v>
      </c>
      <c r="L10" s="4">
        <v>14993959</v>
      </c>
      <c r="M10" s="4">
        <v>44333454</v>
      </c>
      <c r="N10" s="4">
        <v>32081358</v>
      </c>
      <c r="O10" s="4">
        <v>865473</v>
      </c>
      <c r="P10" s="4">
        <v>866266</v>
      </c>
      <c r="Q10" s="2" t="s">
        <v>19</v>
      </c>
    </row>
    <row r="11" spans="1:17" x14ac:dyDescent="0.25">
      <c r="A11" s="5">
        <v>2030</v>
      </c>
      <c r="B11" s="5">
        <v>99.17</v>
      </c>
      <c r="C11" s="5">
        <v>63.85</v>
      </c>
      <c r="D11" s="5">
        <v>82.04</v>
      </c>
      <c r="E11" s="5">
        <v>100.23</v>
      </c>
      <c r="G11" s="4">
        <v>33928641</v>
      </c>
      <c r="H11" s="4">
        <v>7591657</v>
      </c>
      <c r="I11" s="4">
        <v>5256464</v>
      </c>
      <c r="J11" s="4">
        <v>5001038</v>
      </c>
      <c r="K11" s="4">
        <v>16079482</v>
      </c>
      <c r="L11" s="4">
        <v>13682951</v>
      </c>
      <c r="M11" s="4">
        <v>42546031</v>
      </c>
      <c r="N11" s="4">
        <v>27678034</v>
      </c>
      <c r="O11" s="4">
        <v>746683</v>
      </c>
      <c r="P11" s="4">
        <v>746487</v>
      </c>
      <c r="Q11" s="2" t="s">
        <v>19</v>
      </c>
    </row>
    <row r="12" spans="1:17" x14ac:dyDescent="0.25">
      <c r="A12" s="5">
        <v>2031</v>
      </c>
      <c r="B12" s="5">
        <v>94.24</v>
      </c>
      <c r="C12" s="5">
        <v>67.040000000000006</v>
      </c>
      <c r="D12" s="5">
        <v>86.15</v>
      </c>
      <c r="E12" s="5">
        <v>105.24</v>
      </c>
      <c r="G12" s="4">
        <v>31493723</v>
      </c>
      <c r="H12" s="4">
        <v>7044728</v>
      </c>
      <c r="I12" s="4">
        <v>4932744</v>
      </c>
      <c r="J12" s="4">
        <v>4687874</v>
      </c>
      <c r="K12" s="4">
        <v>14828377</v>
      </c>
      <c r="L12" s="4">
        <v>12697658</v>
      </c>
      <c r="M12" s="4">
        <v>40737212</v>
      </c>
      <c r="N12" s="4">
        <v>26482846</v>
      </c>
      <c r="O12" s="4">
        <v>714440</v>
      </c>
      <c r="P12" s="4">
        <v>714527</v>
      </c>
      <c r="Q12" s="2" t="s">
        <v>19</v>
      </c>
    </row>
    <row r="13" spans="1:17" x14ac:dyDescent="0.25">
      <c r="A13" s="5">
        <v>2032</v>
      </c>
      <c r="B13" s="5">
        <v>95.2</v>
      </c>
      <c r="C13" s="5">
        <v>70.400000000000006</v>
      </c>
      <c r="D13" s="5">
        <v>90.45</v>
      </c>
      <c r="E13" s="5">
        <v>110.5</v>
      </c>
      <c r="G13" s="4">
        <v>29234526</v>
      </c>
      <c r="H13" s="4">
        <v>6532806</v>
      </c>
      <c r="I13" s="4">
        <v>4622529</v>
      </c>
      <c r="J13" s="4">
        <v>4407443</v>
      </c>
      <c r="K13" s="4">
        <v>13671748</v>
      </c>
      <c r="L13" s="4">
        <v>11768978</v>
      </c>
      <c r="M13" s="4">
        <v>38876018</v>
      </c>
      <c r="N13" s="4">
        <v>25287658</v>
      </c>
      <c r="O13" s="4">
        <v>682196</v>
      </c>
      <c r="P13" s="4">
        <v>682305</v>
      </c>
      <c r="Q13" s="2" t="s">
        <v>19</v>
      </c>
    </row>
    <row r="14" spans="1:17" x14ac:dyDescent="0.25">
      <c r="A14" s="5">
        <v>2033</v>
      </c>
      <c r="B14" s="5">
        <v>101.52</v>
      </c>
      <c r="C14" s="5">
        <v>73.91</v>
      </c>
      <c r="D14" s="5">
        <v>94.98</v>
      </c>
      <c r="E14" s="5">
        <v>116.03</v>
      </c>
      <c r="G14" s="4">
        <v>27148266</v>
      </c>
      <c r="H14" s="4">
        <v>6024998</v>
      </c>
      <c r="I14" s="4">
        <v>4307624</v>
      </c>
      <c r="J14" s="4">
        <v>4173710</v>
      </c>
      <c r="K14" s="4">
        <v>12641935</v>
      </c>
      <c r="L14" s="4">
        <v>10859176</v>
      </c>
      <c r="M14" s="4">
        <v>37125878</v>
      </c>
      <c r="N14" s="4">
        <v>24092471</v>
      </c>
      <c r="O14" s="4">
        <v>649953</v>
      </c>
      <c r="P14" s="4">
        <v>649802</v>
      </c>
      <c r="Q14" s="2" t="s">
        <v>19</v>
      </c>
    </row>
    <row r="15" spans="1:17" x14ac:dyDescent="0.25">
      <c r="A15" s="5">
        <v>2034</v>
      </c>
      <c r="B15" s="5">
        <v>104.63</v>
      </c>
      <c r="C15" s="5">
        <v>77.61</v>
      </c>
      <c r="D15" s="5">
        <v>99.73</v>
      </c>
      <c r="E15" s="5">
        <v>121.83</v>
      </c>
      <c r="G15" s="4">
        <v>25132213</v>
      </c>
      <c r="H15" s="4">
        <v>5551109</v>
      </c>
      <c r="I15" s="4">
        <v>3987465</v>
      </c>
      <c r="J15" s="4">
        <v>3930271</v>
      </c>
      <c r="K15" s="4">
        <v>11663368</v>
      </c>
      <c r="L15" s="4">
        <v>9978183</v>
      </c>
      <c r="M15" s="4">
        <v>35292279</v>
      </c>
      <c r="N15" s="4">
        <v>22897283</v>
      </c>
      <c r="O15" s="4">
        <v>617710</v>
      </c>
      <c r="P15" s="4">
        <v>617861</v>
      </c>
      <c r="Q15" s="2" t="s">
        <v>19</v>
      </c>
    </row>
    <row r="16" spans="1:17" x14ac:dyDescent="0.25">
      <c r="A16" s="5">
        <v>2035</v>
      </c>
      <c r="B16" s="5">
        <v>67.34</v>
      </c>
      <c r="C16" s="5">
        <v>81.489999999999995</v>
      </c>
      <c r="D16" s="5">
        <v>104.71</v>
      </c>
      <c r="E16" s="5">
        <v>127.92</v>
      </c>
      <c r="G16" s="4">
        <v>23367945</v>
      </c>
      <c r="H16" s="4">
        <v>5119106</v>
      </c>
      <c r="I16" s="4">
        <v>3662372</v>
      </c>
      <c r="J16" s="4">
        <v>3760418</v>
      </c>
      <c r="K16" s="4">
        <v>10826049</v>
      </c>
      <c r="L16" s="4">
        <v>9156364</v>
      </c>
      <c r="M16" s="4">
        <v>33548365</v>
      </c>
      <c r="N16" s="4">
        <v>21702095</v>
      </c>
      <c r="O16" s="2" t="s">
        <v>19</v>
      </c>
      <c r="P16" s="2" t="s">
        <v>19</v>
      </c>
      <c r="Q16" s="2" t="s">
        <v>19</v>
      </c>
    </row>
    <row r="17" spans="1:17" x14ac:dyDescent="0.25">
      <c r="A17" s="5">
        <v>2036</v>
      </c>
      <c r="B17" s="5">
        <v>62.15</v>
      </c>
      <c r="C17" s="5">
        <v>85.57</v>
      </c>
      <c r="D17" s="5">
        <v>109.95</v>
      </c>
      <c r="E17" s="5">
        <v>134.32</v>
      </c>
      <c r="G17" s="4">
        <v>21317346</v>
      </c>
      <c r="H17" s="4">
        <v>4736355</v>
      </c>
      <c r="I17" s="4">
        <v>3316312</v>
      </c>
      <c r="J17" s="4">
        <v>3445171</v>
      </c>
      <c r="K17" s="4">
        <v>9819508</v>
      </c>
      <c r="L17" s="4">
        <v>8348060</v>
      </c>
      <c r="M17" s="4">
        <v>31495134</v>
      </c>
      <c r="N17" s="4">
        <v>20506907</v>
      </c>
      <c r="O17" s="2" t="s">
        <v>19</v>
      </c>
      <c r="P17" s="2" t="s">
        <v>19</v>
      </c>
      <c r="Q17" s="2" t="s">
        <v>19</v>
      </c>
    </row>
    <row r="18" spans="1:17" x14ac:dyDescent="0.25">
      <c r="A18" s="5">
        <v>2037</v>
      </c>
      <c r="B18" s="5">
        <v>67.150000000000006</v>
      </c>
      <c r="C18" s="5">
        <v>89.84</v>
      </c>
      <c r="D18" s="5">
        <v>115.44</v>
      </c>
      <c r="E18" s="5">
        <v>141.04</v>
      </c>
      <c r="G18" s="4">
        <v>19344380</v>
      </c>
      <c r="H18" s="4">
        <v>4469053</v>
      </c>
      <c r="I18" s="4">
        <v>2969775</v>
      </c>
      <c r="J18" s="4">
        <v>3088459</v>
      </c>
      <c r="K18" s="4">
        <v>8817094</v>
      </c>
      <c r="L18" s="4">
        <v>7660852</v>
      </c>
      <c r="M18" s="4">
        <v>29391857</v>
      </c>
      <c r="N18" s="4">
        <v>19311719</v>
      </c>
      <c r="O18" s="2" t="s">
        <v>19</v>
      </c>
      <c r="P18" s="2" t="s">
        <v>19</v>
      </c>
      <c r="Q18" s="2" t="s">
        <v>19</v>
      </c>
    </row>
    <row r="19" spans="1:17" x14ac:dyDescent="0.25">
      <c r="A19" s="5">
        <v>2038</v>
      </c>
      <c r="B19" s="5">
        <v>70.22</v>
      </c>
      <c r="C19" s="5">
        <v>94.33</v>
      </c>
      <c r="D19" s="5">
        <v>121.21</v>
      </c>
      <c r="E19" s="5">
        <v>148.08000000000001</v>
      </c>
      <c r="G19" s="4">
        <v>17317421</v>
      </c>
      <c r="H19" s="4">
        <v>4238595</v>
      </c>
      <c r="I19" s="4">
        <v>2617608</v>
      </c>
      <c r="J19" s="4">
        <v>2645107</v>
      </c>
      <c r="K19" s="4">
        <v>7816110</v>
      </c>
      <c r="L19" s="4">
        <v>7001653</v>
      </c>
      <c r="M19" s="4">
        <v>27150918</v>
      </c>
      <c r="N19" s="4">
        <v>18116531</v>
      </c>
      <c r="O19" s="2" t="s">
        <v>19</v>
      </c>
      <c r="P19" s="2" t="s">
        <v>19</v>
      </c>
      <c r="Q19" s="2" t="s">
        <v>19</v>
      </c>
    </row>
    <row r="20" spans="1:17" x14ac:dyDescent="0.25">
      <c r="A20" s="5">
        <v>2039</v>
      </c>
      <c r="B20" s="5">
        <v>31.94</v>
      </c>
      <c r="C20" s="5">
        <v>99.05</v>
      </c>
      <c r="D20" s="5">
        <v>127.27</v>
      </c>
      <c r="E20" s="5">
        <v>155.49</v>
      </c>
      <c r="G20" s="4">
        <v>15601243</v>
      </c>
      <c r="H20" s="4">
        <v>4033698</v>
      </c>
      <c r="I20" s="4">
        <v>2259910</v>
      </c>
      <c r="J20" s="4">
        <v>2367734</v>
      </c>
      <c r="K20" s="4">
        <v>6939900</v>
      </c>
      <c r="L20" s="4">
        <v>6377954</v>
      </c>
      <c r="M20" s="4">
        <v>24950546</v>
      </c>
      <c r="N20" s="4">
        <v>16921344</v>
      </c>
      <c r="O20" s="2" t="s">
        <v>19</v>
      </c>
      <c r="P20" s="2" t="s">
        <v>19</v>
      </c>
      <c r="Q20" s="2" t="s">
        <v>19</v>
      </c>
    </row>
    <row r="21" spans="1:17" x14ac:dyDescent="0.25">
      <c r="A21" s="5">
        <v>2040</v>
      </c>
      <c r="B21" s="5">
        <v>28.37</v>
      </c>
      <c r="C21" s="5">
        <v>104</v>
      </c>
      <c r="D21" s="5">
        <v>133.63</v>
      </c>
      <c r="E21" s="5">
        <v>163.27000000000001</v>
      </c>
      <c r="G21" s="4">
        <v>13963795</v>
      </c>
      <c r="H21" s="4">
        <v>3845972</v>
      </c>
      <c r="I21" s="4">
        <v>1896681</v>
      </c>
      <c r="J21" s="4">
        <v>2139781</v>
      </c>
      <c r="K21" s="4">
        <v>6081361</v>
      </c>
      <c r="L21" s="4">
        <v>5763528</v>
      </c>
      <c r="M21" s="4">
        <v>22709819</v>
      </c>
      <c r="N21" s="4">
        <v>15726156</v>
      </c>
      <c r="O21" s="2" t="s">
        <v>19</v>
      </c>
      <c r="P21" s="2" t="s">
        <v>19</v>
      </c>
      <c r="Q21" s="2" t="s">
        <v>19</v>
      </c>
    </row>
    <row r="22" spans="1:17" x14ac:dyDescent="0.25">
      <c r="A22" s="5">
        <v>2041</v>
      </c>
      <c r="B22" s="5">
        <v>28.06</v>
      </c>
      <c r="C22" s="5">
        <v>109.2</v>
      </c>
      <c r="D22" s="5">
        <v>140.32</v>
      </c>
      <c r="E22" s="5">
        <v>171.43</v>
      </c>
      <c r="G22" s="4">
        <v>12527085</v>
      </c>
      <c r="H22" s="4">
        <v>3649915</v>
      </c>
      <c r="I22" s="4">
        <v>1527591</v>
      </c>
      <c r="J22" s="4">
        <v>2017076</v>
      </c>
      <c r="K22" s="4">
        <v>5332503</v>
      </c>
      <c r="L22" s="4">
        <v>5150094</v>
      </c>
      <c r="M22" s="4">
        <v>20802497</v>
      </c>
      <c r="N22" s="4">
        <v>14530968</v>
      </c>
      <c r="O22" s="2" t="s">
        <v>19</v>
      </c>
      <c r="P22" s="2" t="s">
        <v>19</v>
      </c>
      <c r="Q22" s="2" t="s">
        <v>19</v>
      </c>
    </row>
    <row r="23" spans="1:17" x14ac:dyDescent="0.25">
      <c r="A23" s="5">
        <v>2042</v>
      </c>
      <c r="B23" s="5">
        <v>28.86</v>
      </c>
      <c r="C23" s="5">
        <v>114.66</v>
      </c>
      <c r="D23" s="5">
        <v>147.34</v>
      </c>
      <c r="E23" s="5">
        <v>180</v>
      </c>
      <c r="G23" s="4">
        <v>11054154</v>
      </c>
      <c r="H23" s="4">
        <v>3442483</v>
      </c>
      <c r="I23" s="4">
        <v>1153276</v>
      </c>
      <c r="J23" s="4">
        <v>1883525</v>
      </c>
      <c r="K23" s="4">
        <v>4574869</v>
      </c>
      <c r="L23" s="4">
        <v>4524823</v>
      </c>
      <c r="M23" s="4">
        <v>19072717</v>
      </c>
      <c r="N23" s="4">
        <v>13335780</v>
      </c>
      <c r="O23" s="2" t="s">
        <v>19</v>
      </c>
      <c r="P23" s="2" t="s">
        <v>19</v>
      </c>
      <c r="Q23" s="2" t="s">
        <v>19</v>
      </c>
    </row>
    <row r="24" spans="1:17" x14ac:dyDescent="0.25">
      <c r="A24" s="5">
        <v>2043</v>
      </c>
      <c r="B24" s="5">
        <v>27.49</v>
      </c>
      <c r="C24" s="5">
        <v>120.39</v>
      </c>
      <c r="D24" s="5">
        <v>154.69999999999999</v>
      </c>
      <c r="E24" s="5">
        <v>189</v>
      </c>
      <c r="G24" s="4">
        <v>9630020</v>
      </c>
      <c r="H24" s="4">
        <v>3235257</v>
      </c>
      <c r="I24" s="4">
        <v>773906</v>
      </c>
      <c r="J24" s="4">
        <v>1748278</v>
      </c>
      <c r="K24" s="4">
        <v>3872578</v>
      </c>
      <c r="L24" s="4">
        <v>3900714</v>
      </c>
      <c r="M24" s="4">
        <v>17461103</v>
      </c>
      <c r="N24" s="4">
        <v>11763164</v>
      </c>
      <c r="O24" s="2" t="s">
        <v>19</v>
      </c>
      <c r="P24" s="2" t="s">
        <v>19</v>
      </c>
      <c r="Q24" s="2" t="s">
        <v>19</v>
      </c>
    </row>
    <row r="25" spans="1:17" x14ac:dyDescent="0.25">
      <c r="A25" s="5">
        <v>2044</v>
      </c>
      <c r="B25" s="5">
        <v>28.19</v>
      </c>
      <c r="C25" s="5">
        <v>126.42</v>
      </c>
      <c r="D25" s="5">
        <v>162.43</v>
      </c>
      <c r="E25" s="5">
        <v>198.46</v>
      </c>
      <c r="G25" s="4">
        <v>8229605</v>
      </c>
      <c r="H25" s="4">
        <v>3008687</v>
      </c>
      <c r="I25" s="4">
        <v>389463</v>
      </c>
      <c r="J25" s="4">
        <v>1595350</v>
      </c>
      <c r="K25" s="4">
        <v>3236105</v>
      </c>
      <c r="L25" s="4">
        <v>3259108</v>
      </c>
      <c r="M25" s="4">
        <v>15917890</v>
      </c>
      <c r="N25" s="4">
        <v>10190549</v>
      </c>
      <c r="O25" s="2" t="s">
        <v>19</v>
      </c>
      <c r="P25" s="2" t="s">
        <v>19</v>
      </c>
      <c r="Q25" s="2" t="s">
        <v>19</v>
      </c>
    </row>
    <row r="26" spans="1:17" x14ac:dyDescent="0.25">
      <c r="A26" s="5">
        <v>2045</v>
      </c>
      <c r="B26" s="5">
        <v>29.99</v>
      </c>
      <c r="C26" s="5">
        <v>132.74</v>
      </c>
      <c r="D26" s="5">
        <v>170.56</v>
      </c>
      <c r="E26" s="5">
        <v>208.37</v>
      </c>
      <c r="G26" s="4">
        <v>6844546</v>
      </c>
      <c r="H26" s="4">
        <v>2741374</v>
      </c>
      <c r="I26" s="2" t="s">
        <v>19</v>
      </c>
      <c r="J26" s="4">
        <v>1432010</v>
      </c>
      <c r="K26" s="4">
        <v>2671162</v>
      </c>
      <c r="L26" s="4">
        <v>2581187</v>
      </c>
      <c r="M26" s="4">
        <v>14442484</v>
      </c>
      <c r="N26" s="4">
        <v>8617933</v>
      </c>
      <c r="O26" s="2" t="s">
        <v>19</v>
      </c>
      <c r="P26" s="2" t="s">
        <v>19</v>
      </c>
      <c r="Q26" s="2" t="s">
        <v>19</v>
      </c>
    </row>
    <row r="27" spans="1:17" x14ac:dyDescent="0.25">
      <c r="A27" s="5">
        <v>2046</v>
      </c>
      <c r="B27" s="5">
        <v>33.14</v>
      </c>
      <c r="C27" s="5">
        <v>139.38</v>
      </c>
      <c r="D27" s="5">
        <v>179.09</v>
      </c>
      <c r="E27" s="5">
        <v>218.8</v>
      </c>
      <c r="G27" s="4">
        <v>5988504</v>
      </c>
      <c r="H27" s="4">
        <v>2583137</v>
      </c>
      <c r="I27" s="2" t="s">
        <v>19</v>
      </c>
      <c r="J27" s="4">
        <v>1226941</v>
      </c>
      <c r="K27" s="4">
        <v>2178426</v>
      </c>
      <c r="L27" s="4">
        <v>2428149</v>
      </c>
      <c r="M27" s="4">
        <v>13409501</v>
      </c>
      <c r="N27" s="4">
        <v>7045318</v>
      </c>
      <c r="O27" s="2" t="s">
        <v>19</v>
      </c>
      <c r="P27" s="2" t="s">
        <v>19</v>
      </c>
      <c r="Q27" s="2" t="s">
        <v>19</v>
      </c>
    </row>
    <row r="28" spans="1:17" x14ac:dyDescent="0.25">
      <c r="A28" s="5">
        <v>2047</v>
      </c>
      <c r="B28" s="5">
        <v>38.56</v>
      </c>
      <c r="C28" s="5">
        <v>146.34</v>
      </c>
      <c r="D28" s="5">
        <v>188.04</v>
      </c>
      <c r="E28" s="5">
        <v>229.73</v>
      </c>
      <c r="G28" s="4">
        <v>5247931</v>
      </c>
      <c r="H28" s="4">
        <v>2504400</v>
      </c>
      <c r="I28" s="2" t="s">
        <v>19</v>
      </c>
      <c r="J28" s="4">
        <v>1026995</v>
      </c>
      <c r="K28" s="4">
        <v>1716537</v>
      </c>
      <c r="L28" s="4">
        <v>2354136</v>
      </c>
      <c r="M28" s="4">
        <v>12371031</v>
      </c>
      <c r="N28" s="4">
        <v>5472702</v>
      </c>
      <c r="O28" s="2" t="s">
        <v>19</v>
      </c>
      <c r="P28" s="2" t="s">
        <v>19</v>
      </c>
      <c r="Q28" s="2" t="s">
        <v>19</v>
      </c>
    </row>
    <row r="29" spans="1:17" x14ac:dyDescent="0.25">
      <c r="A29" s="5">
        <v>2048</v>
      </c>
      <c r="B29" s="5">
        <v>43.79</v>
      </c>
      <c r="C29" s="5">
        <v>153.66</v>
      </c>
      <c r="D29" s="5">
        <v>197.44</v>
      </c>
      <c r="E29" s="5">
        <v>241.22</v>
      </c>
      <c r="G29" s="4">
        <v>4593199</v>
      </c>
      <c r="H29" s="4">
        <v>2438738</v>
      </c>
      <c r="I29" s="2" t="s">
        <v>19</v>
      </c>
      <c r="J29" s="4">
        <v>847693</v>
      </c>
      <c r="K29" s="4">
        <v>1306767</v>
      </c>
      <c r="L29" s="4">
        <v>2292414</v>
      </c>
      <c r="M29" s="4">
        <v>11357658</v>
      </c>
      <c r="N29" s="4">
        <v>3900087</v>
      </c>
      <c r="O29" s="2" t="s">
        <v>19</v>
      </c>
      <c r="P29" s="2" t="s">
        <v>19</v>
      </c>
      <c r="Q29" s="2" t="s">
        <v>19</v>
      </c>
    </row>
    <row r="30" spans="1:17" x14ac:dyDescent="0.25">
      <c r="A30" s="5">
        <v>2049</v>
      </c>
      <c r="B30" s="5">
        <v>50.14</v>
      </c>
      <c r="C30" s="5">
        <v>161.35</v>
      </c>
      <c r="D30" s="5">
        <v>207.31</v>
      </c>
      <c r="E30" s="5">
        <v>253.28</v>
      </c>
      <c r="G30" s="4">
        <v>4051150</v>
      </c>
      <c r="H30" s="4">
        <v>2381323</v>
      </c>
      <c r="I30" s="2" t="s">
        <v>19</v>
      </c>
      <c r="J30" s="4">
        <v>679632</v>
      </c>
      <c r="K30" s="4">
        <v>990195</v>
      </c>
      <c r="L30" s="4">
        <v>2238443</v>
      </c>
      <c r="M30" s="4">
        <v>10470058</v>
      </c>
      <c r="N30" s="4">
        <v>2327471</v>
      </c>
      <c r="O30" s="2" t="s">
        <v>19</v>
      </c>
      <c r="P30" s="2" t="s">
        <v>19</v>
      </c>
      <c r="Q30" s="2" t="s">
        <v>19</v>
      </c>
    </row>
    <row r="31" spans="1:17" x14ac:dyDescent="0.25">
      <c r="A31" s="5">
        <v>2050</v>
      </c>
      <c r="B31" s="5">
        <v>59.12</v>
      </c>
      <c r="C31" s="5">
        <v>169.41</v>
      </c>
      <c r="D31" s="5">
        <v>217.68</v>
      </c>
      <c r="E31" s="5">
        <v>265.95</v>
      </c>
      <c r="G31" s="4">
        <v>3624191</v>
      </c>
      <c r="H31" s="4">
        <v>2334238</v>
      </c>
      <c r="I31" s="2" t="s">
        <v>19</v>
      </c>
      <c r="J31" s="4">
        <v>536782</v>
      </c>
      <c r="K31" s="4">
        <v>753171</v>
      </c>
      <c r="L31" s="4">
        <v>2194183</v>
      </c>
      <c r="M31" s="4">
        <v>9721375</v>
      </c>
      <c r="N31" s="4">
        <v>754855</v>
      </c>
      <c r="O31" s="2" t="s">
        <v>19</v>
      </c>
      <c r="P31" s="2" t="s">
        <v>19</v>
      </c>
      <c r="Q31" s="2" t="s">
        <v>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C697-2647-47DA-A5C9-7D46F7B7B772}">
  <dimension ref="A1:K31"/>
  <sheetViews>
    <sheetView workbookViewId="0"/>
  </sheetViews>
  <sheetFormatPr defaultRowHeight="15" x14ac:dyDescent="0.25"/>
  <cols>
    <col min="1" max="1" width="5" bestFit="1" customWidth="1"/>
    <col min="2" max="2" width="18.28515625" bestFit="1" customWidth="1"/>
    <col min="4" max="4" width="24.42578125" bestFit="1" customWidth="1"/>
    <col min="5" max="5" width="10.140625" bestFit="1" customWidth="1"/>
    <col min="6" max="6" width="25.85546875" bestFit="1" customWidth="1"/>
    <col min="7" max="7" width="27.42578125" bestFit="1" customWidth="1"/>
    <col min="8" max="8" width="28.5703125" bestFit="1" customWidth="1"/>
    <col min="9" max="9" width="26.7109375" bestFit="1" customWidth="1"/>
    <col min="10" max="10" width="10.140625" bestFit="1" customWidth="1"/>
    <col min="11" max="11" width="34" bestFit="1" customWidth="1"/>
  </cols>
  <sheetData>
    <row r="1" spans="1:11" x14ac:dyDescent="0.25">
      <c r="A1" t="s">
        <v>33</v>
      </c>
    </row>
    <row r="3" spans="1:11" ht="45" x14ac:dyDescent="0.25">
      <c r="A3" s="5" t="s">
        <v>2</v>
      </c>
      <c r="B3" s="5" t="s">
        <v>3</v>
      </c>
      <c r="D3" s="2" t="s">
        <v>8</v>
      </c>
      <c r="E3" s="3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" t="s">
        <v>14</v>
      </c>
      <c r="K3" s="2" t="s">
        <v>15</v>
      </c>
    </row>
    <row r="4" spans="1:11" x14ac:dyDescent="0.25">
      <c r="A4" s="5">
        <v>2023</v>
      </c>
      <c r="B4" s="5">
        <v>72.510000000000005</v>
      </c>
      <c r="D4" s="4">
        <v>56742915</v>
      </c>
      <c r="E4" s="4">
        <v>12254838</v>
      </c>
      <c r="F4" s="4">
        <v>10972931</v>
      </c>
      <c r="G4" s="4">
        <v>8356939</v>
      </c>
      <c r="H4" s="4">
        <v>25158208</v>
      </c>
      <c r="I4" s="4">
        <v>27756931</v>
      </c>
      <c r="J4" s="4">
        <v>58354932</v>
      </c>
      <c r="K4" s="4">
        <v>61657731</v>
      </c>
    </row>
    <row r="5" spans="1:11" x14ac:dyDescent="0.25">
      <c r="A5" s="5">
        <v>2024</v>
      </c>
      <c r="B5" s="5">
        <v>72.489999999999995</v>
      </c>
      <c r="D5" s="4">
        <v>52717064</v>
      </c>
      <c r="E5" s="4">
        <v>11320621</v>
      </c>
      <c r="F5" s="4">
        <v>9094768</v>
      </c>
      <c r="G5" s="4">
        <v>8169621</v>
      </c>
      <c r="H5" s="4">
        <v>24132054</v>
      </c>
      <c r="I5" s="4">
        <v>24341005</v>
      </c>
      <c r="J5" s="4">
        <v>55248639</v>
      </c>
      <c r="K5" s="4">
        <v>57016826</v>
      </c>
    </row>
    <row r="6" spans="1:11" x14ac:dyDescent="0.25">
      <c r="A6" s="5">
        <v>2025</v>
      </c>
      <c r="B6" s="5">
        <v>79.08</v>
      </c>
      <c r="D6" s="4">
        <v>47933048</v>
      </c>
      <c r="E6" s="4">
        <v>10673390</v>
      </c>
      <c r="F6" s="4">
        <v>6959114</v>
      </c>
      <c r="G6" s="4">
        <v>7868446</v>
      </c>
      <c r="H6" s="4">
        <v>22432099</v>
      </c>
      <c r="I6" s="4">
        <v>20924545</v>
      </c>
      <c r="J6" s="4">
        <v>51877213</v>
      </c>
      <c r="K6" s="4">
        <v>52375922</v>
      </c>
    </row>
    <row r="7" spans="1:11" x14ac:dyDescent="0.25">
      <c r="A7" s="5">
        <v>2026</v>
      </c>
      <c r="B7" s="5">
        <v>81.94</v>
      </c>
      <c r="D7" s="4">
        <v>43663368</v>
      </c>
      <c r="E7" s="4">
        <v>10083709</v>
      </c>
      <c r="F7" s="4">
        <v>5353109</v>
      </c>
      <c r="G7" s="4">
        <v>6998959</v>
      </c>
      <c r="H7" s="4">
        <v>21227590</v>
      </c>
      <c r="I7" s="4">
        <v>17889003</v>
      </c>
      <c r="J7" s="4">
        <v>48633872</v>
      </c>
      <c r="K7" s="4">
        <v>47735017</v>
      </c>
    </row>
    <row r="8" spans="1:11" x14ac:dyDescent="0.25">
      <c r="A8" s="5">
        <v>2027</v>
      </c>
      <c r="B8" s="5">
        <v>83.52</v>
      </c>
      <c r="D8" s="4">
        <v>41088195</v>
      </c>
      <c r="E8" s="4">
        <v>9489642</v>
      </c>
      <c r="F8" s="4">
        <v>5292773</v>
      </c>
      <c r="G8" s="4">
        <v>6379437</v>
      </c>
      <c r="H8" s="4">
        <v>19926342</v>
      </c>
      <c r="I8" s="4">
        <v>16558200</v>
      </c>
      <c r="J8" s="4">
        <v>47114812</v>
      </c>
      <c r="K8" s="4">
        <v>43094113</v>
      </c>
    </row>
    <row r="9" spans="1:11" x14ac:dyDescent="0.25">
      <c r="A9" s="5">
        <v>2028</v>
      </c>
      <c r="B9" s="5">
        <v>88.51</v>
      </c>
      <c r="D9" s="4">
        <v>38665338</v>
      </c>
      <c r="E9" s="4">
        <v>8886010</v>
      </c>
      <c r="F9" s="4">
        <v>5379086</v>
      </c>
      <c r="G9" s="4">
        <v>5801360</v>
      </c>
      <c r="H9" s="4">
        <v>18598882</v>
      </c>
      <c r="I9" s="4">
        <v>15733315</v>
      </c>
      <c r="J9" s="4">
        <v>45684197</v>
      </c>
      <c r="K9" s="4">
        <v>38453208</v>
      </c>
    </row>
    <row r="10" spans="1:11" x14ac:dyDescent="0.25">
      <c r="A10" s="5">
        <v>2029</v>
      </c>
      <c r="B10" s="5">
        <v>96.68</v>
      </c>
      <c r="D10" s="4">
        <v>36443500</v>
      </c>
      <c r="E10" s="4">
        <v>8294595</v>
      </c>
      <c r="F10" s="4">
        <v>5569488</v>
      </c>
      <c r="G10" s="4">
        <v>5289466</v>
      </c>
      <c r="H10" s="4">
        <v>17289952</v>
      </c>
      <c r="I10" s="4">
        <v>15074454</v>
      </c>
      <c r="J10" s="4">
        <v>44333454</v>
      </c>
      <c r="K10" s="4">
        <v>33812304</v>
      </c>
    </row>
    <row r="11" spans="1:11" x14ac:dyDescent="0.25">
      <c r="A11" s="5">
        <v>2030</v>
      </c>
      <c r="B11" s="5">
        <v>103.43</v>
      </c>
      <c r="D11" s="4">
        <v>33998024</v>
      </c>
      <c r="E11" s="4">
        <v>7746809</v>
      </c>
      <c r="F11" s="4">
        <v>5256464</v>
      </c>
      <c r="G11" s="4">
        <v>5007069</v>
      </c>
      <c r="H11" s="4">
        <v>15987682</v>
      </c>
      <c r="I11" s="4">
        <v>13829417</v>
      </c>
      <c r="J11" s="4">
        <v>42546031</v>
      </c>
      <c r="K11" s="4">
        <v>29171399</v>
      </c>
    </row>
    <row r="12" spans="1:11" x14ac:dyDescent="0.25">
      <c r="A12" s="5">
        <v>2031</v>
      </c>
      <c r="B12" s="5">
        <v>97.61</v>
      </c>
      <c r="D12" s="4">
        <v>31690603</v>
      </c>
      <c r="E12" s="4">
        <v>7271960</v>
      </c>
      <c r="F12" s="4">
        <v>4932744</v>
      </c>
      <c r="G12" s="4">
        <v>4722171</v>
      </c>
      <c r="H12" s="4">
        <v>14763728</v>
      </c>
      <c r="I12" s="4">
        <v>12916459</v>
      </c>
      <c r="J12" s="4">
        <v>40737212</v>
      </c>
      <c r="K12" s="4">
        <v>27911725</v>
      </c>
    </row>
    <row r="13" spans="1:11" x14ac:dyDescent="0.25">
      <c r="A13" s="5">
        <v>2032</v>
      </c>
      <c r="B13" s="5">
        <v>99.03</v>
      </c>
      <c r="D13" s="4">
        <v>29537684</v>
      </c>
      <c r="E13" s="4">
        <v>6808576</v>
      </c>
      <c r="F13" s="4">
        <v>4622529</v>
      </c>
      <c r="G13" s="4">
        <v>4466548</v>
      </c>
      <c r="H13" s="4">
        <v>13640032</v>
      </c>
      <c r="I13" s="4">
        <v>12036625</v>
      </c>
      <c r="J13" s="4">
        <v>38876018</v>
      </c>
      <c r="K13" s="4">
        <v>26652051</v>
      </c>
    </row>
    <row r="14" spans="1:11" x14ac:dyDescent="0.25">
      <c r="A14" s="5">
        <v>2033</v>
      </c>
      <c r="B14" s="5">
        <v>104.38</v>
      </c>
      <c r="D14" s="4">
        <v>27560312</v>
      </c>
      <c r="E14" s="4">
        <v>6334521</v>
      </c>
      <c r="F14" s="4">
        <v>4307624</v>
      </c>
      <c r="G14" s="4">
        <v>4260989</v>
      </c>
      <c r="H14" s="4">
        <v>12657179</v>
      </c>
      <c r="I14" s="4">
        <v>11161922</v>
      </c>
      <c r="J14" s="4">
        <v>37125878</v>
      </c>
      <c r="K14" s="4">
        <v>25392377</v>
      </c>
    </row>
    <row r="15" spans="1:11" x14ac:dyDescent="0.25">
      <c r="A15" s="5">
        <v>2034</v>
      </c>
      <c r="B15" s="5">
        <v>107.88</v>
      </c>
      <c r="D15" s="4">
        <v>25616818</v>
      </c>
      <c r="E15" s="4">
        <v>5863428</v>
      </c>
      <c r="F15" s="4">
        <v>3987465</v>
      </c>
      <c r="G15" s="4">
        <v>4044053</v>
      </c>
      <c r="H15" s="4">
        <v>11721872</v>
      </c>
      <c r="I15" s="4">
        <v>10285832</v>
      </c>
      <c r="J15" s="4">
        <v>35292279</v>
      </c>
      <c r="K15" s="4">
        <v>24132703</v>
      </c>
    </row>
    <row r="16" spans="1:11" x14ac:dyDescent="0.25">
      <c r="A16" s="5">
        <v>2035</v>
      </c>
      <c r="B16" s="5">
        <v>52.94</v>
      </c>
      <c r="D16" s="4">
        <v>23963291</v>
      </c>
      <c r="E16" s="4">
        <v>5407642</v>
      </c>
      <c r="F16" s="4">
        <v>3662372</v>
      </c>
      <c r="G16" s="4">
        <v>3921650</v>
      </c>
      <c r="H16" s="4">
        <v>10971627</v>
      </c>
      <c r="I16" s="4">
        <v>9447394</v>
      </c>
      <c r="J16" s="4">
        <v>33548365</v>
      </c>
      <c r="K16" s="4">
        <v>22873029</v>
      </c>
    </row>
    <row r="17" spans="1:11" x14ac:dyDescent="0.25">
      <c r="A17" s="5">
        <v>2036</v>
      </c>
      <c r="B17" s="5">
        <v>46.14</v>
      </c>
      <c r="D17" s="4">
        <v>21998642</v>
      </c>
      <c r="E17" s="4">
        <v>4981542</v>
      </c>
      <c r="F17" s="4">
        <v>3316312</v>
      </c>
      <c r="G17" s="4">
        <v>3669339</v>
      </c>
      <c r="H17" s="4">
        <v>10031448</v>
      </c>
      <c r="I17" s="4">
        <v>8600756</v>
      </c>
      <c r="J17" s="4">
        <v>31495134</v>
      </c>
      <c r="K17" s="4">
        <v>21613355</v>
      </c>
    </row>
    <row r="18" spans="1:11" x14ac:dyDescent="0.25">
      <c r="A18" s="5">
        <v>2037</v>
      </c>
      <c r="B18" s="5">
        <v>45.19</v>
      </c>
      <c r="D18" s="4">
        <v>20142283</v>
      </c>
      <c r="E18" s="4">
        <v>4646451</v>
      </c>
      <c r="F18" s="4">
        <v>2969775</v>
      </c>
      <c r="G18" s="4">
        <v>3373764</v>
      </c>
      <c r="H18" s="4">
        <v>9152293</v>
      </c>
      <c r="I18" s="4">
        <v>7851530</v>
      </c>
      <c r="J18" s="4">
        <v>29391857</v>
      </c>
      <c r="K18" s="4">
        <v>20353681</v>
      </c>
    </row>
    <row r="19" spans="1:11" x14ac:dyDescent="0.25">
      <c r="A19" s="5">
        <v>2038</v>
      </c>
      <c r="B19" s="5">
        <v>48.16</v>
      </c>
      <c r="D19" s="4">
        <v>18065377</v>
      </c>
      <c r="E19" s="4">
        <v>4355450</v>
      </c>
      <c r="F19" s="4">
        <v>2617608</v>
      </c>
      <c r="G19" s="4">
        <v>2914922</v>
      </c>
      <c r="H19" s="4">
        <v>8177397</v>
      </c>
      <c r="I19" s="4">
        <v>7134589</v>
      </c>
      <c r="J19" s="4">
        <v>27150918</v>
      </c>
      <c r="K19" s="4">
        <v>19094007</v>
      </c>
    </row>
    <row r="20" spans="1:11" x14ac:dyDescent="0.25">
      <c r="A20" s="5">
        <v>2039</v>
      </c>
      <c r="B20" s="5">
        <v>23.42</v>
      </c>
      <c r="D20" s="4">
        <v>16240438</v>
      </c>
      <c r="E20" s="4">
        <v>4114431</v>
      </c>
      <c r="F20" s="4">
        <v>2259910</v>
      </c>
      <c r="G20" s="4">
        <v>2570009</v>
      </c>
      <c r="H20" s="4">
        <v>7296087</v>
      </c>
      <c r="I20" s="4">
        <v>6474527</v>
      </c>
      <c r="J20" s="4">
        <v>24950546</v>
      </c>
      <c r="K20" s="4">
        <v>17834333</v>
      </c>
    </row>
    <row r="21" spans="1:11" x14ac:dyDescent="0.25">
      <c r="A21" s="5">
        <v>2040</v>
      </c>
      <c r="B21" s="5">
        <v>20.88</v>
      </c>
      <c r="D21" s="4">
        <v>14551078</v>
      </c>
      <c r="E21" s="4">
        <v>3912532</v>
      </c>
      <c r="F21" s="4">
        <v>1896681</v>
      </c>
      <c r="G21" s="4">
        <v>2303040</v>
      </c>
      <c r="H21" s="4">
        <v>6438826</v>
      </c>
      <c r="I21" s="4">
        <v>5843972</v>
      </c>
      <c r="J21" s="4">
        <v>22709819</v>
      </c>
      <c r="K21" s="4">
        <v>16574659</v>
      </c>
    </row>
    <row r="22" spans="1:11" x14ac:dyDescent="0.25">
      <c r="A22" s="5">
        <v>2041</v>
      </c>
      <c r="B22" s="5">
        <v>20.71</v>
      </c>
      <c r="D22" s="4">
        <v>13087158</v>
      </c>
      <c r="E22" s="4">
        <v>3710369</v>
      </c>
      <c r="F22" s="4">
        <v>1527591</v>
      </c>
      <c r="G22" s="4">
        <v>2179033</v>
      </c>
      <c r="H22" s="4">
        <v>5670164</v>
      </c>
      <c r="I22" s="4">
        <v>5222208</v>
      </c>
      <c r="J22" s="4">
        <v>20802497</v>
      </c>
      <c r="K22" s="4">
        <v>15314985</v>
      </c>
    </row>
    <row r="23" spans="1:11" x14ac:dyDescent="0.25">
      <c r="A23" s="5">
        <v>2042</v>
      </c>
      <c r="B23" s="5">
        <v>21.45</v>
      </c>
      <c r="D23" s="4">
        <v>11606529</v>
      </c>
      <c r="E23" s="4">
        <v>3503987</v>
      </c>
      <c r="F23" s="4">
        <v>1153276</v>
      </c>
      <c r="G23" s="4">
        <v>2052710</v>
      </c>
      <c r="H23" s="4">
        <v>4896555</v>
      </c>
      <c r="I23" s="4">
        <v>4594817</v>
      </c>
      <c r="J23" s="4">
        <v>19072717</v>
      </c>
      <c r="K23" s="4">
        <v>14055311</v>
      </c>
    </row>
    <row r="24" spans="1:11" x14ac:dyDescent="0.25">
      <c r="A24" s="5">
        <v>2043</v>
      </c>
      <c r="B24" s="5">
        <v>20.88</v>
      </c>
      <c r="D24" s="4">
        <v>10182059</v>
      </c>
      <c r="E24" s="4">
        <v>3312667</v>
      </c>
      <c r="F24" s="4">
        <v>773906</v>
      </c>
      <c r="G24" s="4">
        <v>1923569</v>
      </c>
      <c r="H24" s="4">
        <v>4171917</v>
      </c>
      <c r="I24" s="4">
        <v>3982068</v>
      </c>
      <c r="J24" s="4">
        <v>17461103</v>
      </c>
      <c r="K24" s="4">
        <v>12397845</v>
      </c>
    </row>
    <row r="25" spans="1:11" x14ac:dyDescent="0.25">
      <c r="A25" s="5">
        <v>2044</v>
      </c>
      <c r="B25" s="5">
        <v>21.8</v>
      </c>
      <c r="D25" s="4">
        <v>8797396</v>
      </c>
      <c r="E25" s="4">
        <v>3125346</v>
      </c>
      <c r="F25" s="4">
        <v>389463</v>
      </c>
      <c r="G25" s="4">
        <v>1774260</v>
      </c>
      <c r="H25" s="4">
        <v>3508328</v>
      </c>
      <c r="I25" s="4">
        <v>3373418</v>
      </c>
      <c r="J25" s="4">
        <v>15917890</v>
      </c>
      <c r="K25" s="4">
        <v>10740379</v>
      </c>
    </row>
    <row r="26" spans="1:11" x14ac:dyDescent="0.25">
      <c r="A26" s="5">
        <v>2045</v>
      </c>
      <c r="B26" s="5">
        <v>23.63</v>
      </c>
      <c r="D26" s="4">
        <v>7444927</v>
      </c>
      <c r="E26" s="4">
        <v>2921803</v>
      </c>
      <c r="F26" s="2" t="s">
        <v>19</v>
      </c>
      <c r="G26" s="4">
        <v>1611264</v>
      </c>
      <c r="H26" s="4">
        <v>2911859</v>
      </c>
      <c r="I26" s="4">
        <v>2751329</v>
      </c>
      <c r="J26" s="4">
        <v>14442484</v>
      </c>
      <c r="K26" s="4">
        <v>9082913</v>
      </c>
    </row>
    <row r="27" spans="1:11" x14ac:dyDescent="0.25">
      <c r="A27" s="5">
        <v>2046</v>
      </c>
      <c r="B27" s="5">
        <v>26.46</v>
      </c>
      <c r="D27" s="4">
        <v>6467403</v>
      </c>
      <c r="E27" s="4">
        <v>2682659</v>
      </c>
      <c r="F27" s="2" t="s">
        <v>19</v>
      </c>
      <c r="G27" s="4">
        <v>1398783</v>
      </c>
      <c r="H27" s="4">
        <v>2385962</v>
      </c>
      <c r="I27" s="4">
        <v>2521699</v>
      </c>
      <c r="J27" s="4">
        <v>13409501</v>
      </c>
      <c r="K27" s="4">
        <v>7425447</v>
      </c>
    </row>
    <row r="28" spans="1:11" x14ac:dyDescent="0.25">
      <c r="A28" s="5">
        <v>2047</v>
      </c>
      <c r="B28" s="5">
        <v>31.89</v>
      </c>
      <c r="D28" s="4">
        <v>5584481</v>
      </c>
      <c r="E28" s="4">
        <v>2509310</v>
      </c>
      <c r="F28" s="2" t="s">
        <v>19</v>
      </c>
      <c r="G28" s="4">
        <v>1186644</v>
      </c>
      <c r="H28" s="4">
        <v>1888526</v>
      </c>
      <c r="I28" s="4">
        <v>2358751</v>
      </c>
      <c r="J28" s="4">
        <v>12371031</v>
      </c>
      <c r="K28" s="4">
        <v>5767981</v>
      </c>
    </row>
    <row r="29" spans="1:11" x14ac:dyDescent="0.25">
      <c r="A29" s="5">
        <v>2048</v>
      </c>
      <c r="B29" s="5">
        <v>37.06</v>
      </c>
      <c r="D29" s="4">
        <v>4880787</v>
      </c>
      <c r="E29" s="4">
        <v>2446607</v>
      </c>
      <c r="F29" s="2" t="s">
        <v>19</v>
      </c>
      <c r="G29" s="4">
        <v>991268</v>
      </c>
      <c r="H29" s="4">
        <v>1442911</v>
      </c>
      <c r="I29" s="4">
        <v>2299811</v>
      </c>
      <c r="J29" s="4">
        <v>11357658</v>
      </c>
      <c r="K29" s="4">
        <v>4110515</v>
      </c>
    </row>
    <row r="30" spans="1:11" x14ac:dyDescent="0.25">
      <c r="A30" s="5">
        <v>2049</v>
      </c>
      <c r="B30" s="5">
        <v>43.06</v>
      </c>
      <c r="D30" s="4">
        <v>4293402</v>
      </c>
      <c r="E30" s="4">
        <v>2394251</v>
      </c>
      <c r="F30" s="2" t="s">
        <v>19</v>
      </c>
      <c r="G30" s="4">
        <v>804434</v>
      </c>
      <c r="H30" s="4">
        <v>1094716</v>
      </c>
      <c r="I30" s="4">
        <v>2250596</v>
      </c>
      <c r="J30" s="4">
        <v>10470058</v>
      </c>
      <c r="K30" s="4">
        <v>2453049</v>
      </c>
    </row>
    <row r="31" spans="1:11" x14ac:dyDescent="0.25">
      <c r="A31" s="5">
        <v>2050</v>
      </c>
      <c r="B31" s="5">
        <v>50.53</v>
      </c>
      <c r="D31" s="4">
        <v>3829401</v>
      </c>
      <c r="E31" s="4">
        <v>2354590</v>
      </c>
      <c r="F31" s="2" t="s">
        <v>19</v>
      </c>
      <c r="G31" s="4">
        <v>643507</v>
      </c>
      <c r="H31" s="4">
        <v>831304</v>
      </c>
      <c r="I31" s="4">
        <v>2213315</v>
      </c>
      <c r="J31" s="4">
        <v>9721375</v>
      </c>
      <c r="K31" s="4">
        <v>795584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3842-88C3-4976-A902-7FFA0769D102}">
  <dimension ref="B3:O31"/>
  <sheetViews>
    <sheetView workbookViewId="0">
      <selection activeCell="C15" sqref="C15"/>
    </sheetView>
  </sheetViews>
  <sheetFormatPr defaultRowHeight="15" x14ac:dyDescent="0.25"/>
  <cols>
    <col min="3" max="6" width="15.85546875" customWidth="1"/>
  </cols>
  <sheetData>
    <row r="3" spans="2:15" s="15" customFormat="1" ht="45" x14ac:dyDescent="0.25">
      <c r="C3" s="15" t="s">
        <v>46</v>
      </c>
      <c r="D3" s="15" t="s">
        <v>58</v>
      </c>
      <c r="E3" s="15" t="s">
        <v>47</v>
      </c>
      <c r="F3" s="15" t="s">
        <v>48</v>
      </c>
      <c r="G3" s="15" t="s">
        <v>4</v>
      </c>
      <c r="H3" s="15" t="s">
        <v>5</v>
      </c>
      <c r="I3" s="15" t="s">
        <v>6</v>
      </c>
      <c r="J3" s="15" t="s">
        <v>7</v>
      </c>
      <c r="L3" s="15" t="s">
        <v>49</v>
      </c>
      <c r="N3" s="15" t="s">
        <v>50</v>
      </c>
      <c r="O3" s="15" t="s">
        <v>51</v>
      </c>
    </row>
    <row r="4" spans="2:15" x14ac:dyDescent="0.25">
      <c r="B4" s="8">
        <v>2023</v>
      </c>
      <c r="C4" s="14">
        <v>20.600060853798652</v>
      </c>
      <c r="D4" s="14">
        <f>AVERAGE(C4,E4)</f>
        <v>24.970121686589053</v>
      </c>
      <c r="E4" s="14">
        <v>29.340182519379454</v>
      </c>
      <c r="F4" s="14">
        <v>32.141583817883621</v>
      </c>
      <c r="G4" s="17">
        <v>46.05</v>
      </c>
      <c r="H4" s="17">
        <v>59.17</v>
      </c>
      <c r="I4" s="17">
        <v>19.7</v>
      </c>
      <c r="J4" s="17">
        <v>72.290000000000006</v>
      </c>
      <c r="L4" s="19">
        <v>0.08</v>
      </c>
      <c r="M4" s="16"/>
      <c r="O4">
        <v>100</v>
      </c>
    </row>
    <row r="5" spans="2:15" x14ac:dyDescent="0.25">
      <c r="B5" s="5">
        <v>2024</v>
      </c>
      <c r="C5" s="14">
        <v>22.08775299202814</v>
      </c>
      <c r="D5" s="14">
        <f t="shared" ref="D5:D26" si="0">AVERAGE(C5,E5)</f>
        <v>27.913694844334152</v>
      </c>
      <c r="E5" s="14">
        <v>33.739636696640162</v>
      </c>
      <c r="F5" s="14">
        <v>37.813421837634245</v>
      </c>
      <c r="G5" s="17">
        <f>G4*(1+$N5)</f>
        <v>50.655000000000001</v>
      </c>
      <c r="H5" s="17">
        <f t="shared" ref="H5:H26" si="1">H4*(1+$N5)</f>
        <v>65.087000000000003</v>
      </c>
      <c r="I5" s="17">
        <f t="shared" ref="I5:I26" si="2">I4*(1+$N5)</f>
        <v>21.67</v>
      </c>
      <c r="J5" s="17">
        <f t="shared" ref="J5:J26" si="3">J4*(1+$N5)</f>
        <v>79.51900000000002</v>
      </c>
      <c r="L5" s="16">
        <v>0.05</v>
      </c>
      <c r="M5" s="16">
        <v>0.05</v>
      </c>
      <c r="N5" s="16">
        <f>SUM(L5:M5)</f>
        <v>0.1</v>
      </c>
      <c r="O5">
        <f>O4*(1+L5)</f>
        <v>105</v>
      </c>
    </row>
    <row r="6" spans="2:15" x14ac:dyDescent="0.25">
      <c r="B6" s="5">
        <v>2025</v>
      </c>
      <c r="C6" s="14">
        <v>23.682116115044781</v>
      </c>
      <c r="D6" s="14">
        <f t="shared" si="0"/>
        <v>31.240444609895881</v>
      </c>
      <c r="E6" s="14">
        <v>38.798773104746978</v>
      </c>
      <c r="F6" s="14">
        <v>44.486136065121379</v>
      </c>
      <c r="G6" s="17">
        <f t="shared" ref="G6:G26" si="4">G5*(1+$N6)</f>
        <v>54.200850000000003</v>
      </c>
      <c r="H6" s="17">
        <f t="shared" si="1"/>
        <v>69.643090000000001</v>
      </c>
      <c r="I6" s="17">
        <f t="shared" si="2"/>
        <v>23.186900000000001</v>
      </c>
      <c r="J6" s="17">
        <f t="shared" si="3"/>
        <v>85.085330000000027</v>
      </c>
      <c r="L6" s="16">
        <v>0.02</v>
      </c>
      <c r="M6" s="16">
        <v>0.05</v>
      </c>
      <c r="N6" s="16">
        <f t="shared" ref="N6:N26" si="5">SUM(L6:M6)</f>
        <v>7.0000000000000007E-2</v>
      </c>
      <c r="O6">
        <f t="shared" ref="O6:O26" si="6">O5*(1+L6)</f>
        <v>107.10000000000001</v>
      </c>
    </row>
    <row r="7" spans="2:15" x14ac:dyDescent="0.25">
      <c r="B7" s="5">
        <v>2026</v>
      </c>
      <c r="C7" s="14">
        <v>25.405092999826273</v>
      </c>
      <c r="D7" s="14">
        <f t="shared" si="0"/>
        <v>35.010800853220118</v>
      </c>
      <c r="E7" s="14">
        <v>44.616508706613956</v>
      </c>
      <c r="F7" s="14">
        <v>52.33634529300528</v>
      </c>
      <c r="G7" s="17">
        <f t="shared" si="4"/>
        <v>57.994909500000006</v>
      </c>
      <c r="H7" s="17">
        <f t="shared" si="1"/>
        <v>74.518106299999999</v>
      </c>
      <c r="I7" s="17">
        <f t="shared" si="2"/>
        <v>24.809983000000003</v>
      </c>
      <c r="J7" s="17">
        <f t="shared" si="3"/>
        <v>91.041303100000036</v>
      </c>
      <c r="L7" s="16">
        <v>0.02</v>
      </c>
      <c r="M7" s="16">
        <v>0.05</v>
      </c>
      <c r="N7" s="16">
        <f t="shared" si="5"/>
        <v>7.0000000000000007E-2</v>
      </c>
      <c r="O7">
        <f t="shared" si="6"/>
        <v>109.242</v>
      </c>
    </row>
    <row r="8" spans="2:15" x14ac:dyDescent="0.25">
      <c r="B8" s="5">
        <v>2027</v>
      </c>
      <c r="C8" s="14">
        <v>27.270740763971194</v>
      </c>
      <c r="D8" s="14">
        <f t="shared" si="0"/>
        <v>39.288666734851553</v>
      </c>
      <c r="E8" s="14">
        <v>51.306592705731909</v>
      </c>
      <c r="F8" s="14">
        <v>61.571835203197544</v>
      </c>
      <c r="G8" s="17">
        <f t="shared" si="4"/>
        <v>62.054553165000009</v>
      </c>
      <c r="H8" s="17">
        <f t="shared" si="1"/>
        <v>79.734373740999999</v>
      </c>
      <c r="I8" s="17">
        <f t="shared" si="2"/>
        <v>26.546681810000003</v>
      </c>
      <c r="J8" s="17">
        <f t="shared" si="3"/>
        <v>97.414194317000039</v>
      </c>
      <c r="L8" s="16">
        <v>0.02</v>
      </c>
      <c r="M8" s="16">
        <v>0.05</v>
      </c>
      <c r="N8" s="16">
        <f t="shared" si="5"/>
        <v>7.0000000000000007E-2</v>
      </c>
      <c r="O8">
        <f t="shared" si="6"/>
        <v>111.42684000000001</v>
      </c>
    </row>
    <row r="9" spans="2:15" x14ac:dyDescent="0.25">
      <c r="B9" s="5">
        <v>2028</v>
      </c>
      <c r="C9" s="14">
        <v>29.279302538156408</v>
      </c>
      <c r="D9" s="14">
        <f t="shared" si="0"/>
        <v>44.139566562558358</v>
      </c>
      <c r="E9" s="14">
        <v>58.999830586960307</v>
      </c>
      <c r="F9" s="14">
        <v>72.437058206209826</v>
      </c>
      <c r="G9" s="17">
        <f t="shared" si="4"/>
        <v>66.398371886550009</v>
      </c>
      <c r="H9" s="17">
        <f t="shared" si="1"/>
        <v>85.315779902870005</v>
      </c>
      <c r="I9" s="17">
        <f t="shared" si="2"/>
        <v>28.404949536700006</v>
      </c>
      <c r="J9" s="17">
        <f t="shared" si="3"/>
        <v>104.23318791919004</v>
      </c>
      <c r="L9" s="16">
        <v>0.02</v>
      </c>
      <c r="M9" s="16">
        <v>0.05</v>
      </c>
      <c r="N9" s="16">
        <f t="shared" si="5"/>
        <v>7.0000000000000007E-2</v>
      </c>
      <c r="O9">
        <f t="shared" si="6"/>
        <v>113.65537680000001</v>
      </c>
    </row>
    <row r="10" spans="2:15" x14ac:dyDescent="0.25">
      <c r="B10" s="5">
        <v>2029</v>
      </c>
      <c r="C10" s="14">
        <v>31.432307851662777</v>
      </c>
      <c r="D10" s="14">
        <f t="shared" si="0"/>
        <v>49.639474747924552</v>
      </c>
      <c r="E10" s="14">
        <v>67.84664164418632</v>
      </c>
      <c r="F10" s="14">
        <v>85.219603805106871</v>
      </c>
      <c r="G10" s="17">
        <f t="shared" si="4"/>
        <v>71.046257918608518</v>
      </c>
      <c r="H10" s="17">
        <f t="shared" si="1"/>
        <v>91.287884496070916</v>
      </c>
      <c r="I10" s="17">
        <f t="shared" si="2"/>
        <v>30.393296004269008</v>
      </c>
      <c r="J10" s="17">
        <f t="shared" si="3"/>
        <v>111.52951107353336</v>
      </c>
      <c r="L10" s="16">
        <v>0.02</v>
      </c>
      <c r="M10" s="16">
        <v>0.05</v>
      </c>
      <c r="N10" s="16">
        <f t="shared" si="5"/>
        <v>7.0000000000000007E-2</v>
      </c>
      <c r="O10">
        <f t="shared" si="6"/>
        <v>115.92848433600001</v>
      </c>
    </row>
    <row r="11" spans="2:15" x14ac:dyDescent="0.25">
      <c r="B11" s="5">
        <v>2030</v>
      </c>
      <c r="C11" s="14">
        <v>33.731303601730438</v>
      </c>
      <c r="D11" s="14">
        <f t="shared" si="0"/>
        <v>55.875651800865214</v>
      </c>
      <c r="E11" s="14">
        <v>78.019999999999982</v>
      </c>
      <c r="F11" s="14">
        <v>100.25781074688646</v>
      </c>
      <c r="G11" s="17">
        <f t="shared" si="4"/>
        <v>76.019495972911116</v>
      </c>
      <c r="H11" s="17">
        <f t="shared" si="1"/>
        <v>97.678036410795883</v>
      </c>
      <c r="I11" s="17">
        <f t="shared" si="2"/>
        <v>32.52082672456784</v>
      </c>
      <c r="J11" s="17">
        <f t="shared" si="3"/>
        <v>119.33657684868069</v>
      </c>
      <c r="L11" s="16">
        <v>0.02</v>
      </c>
      <c r="M11" s="16">
        <v>0.05</v>
      </c>
      <c r="N11" s="16">
        <f t="shared" si="5"/>
        <v>7.0000000000000007E-2</v>
      </c>
      <c r="O11">
        <f t="shared" si="6"/>
        <v>118.24705402272001</v>
      </c>
    </row>
    <row r="12" spans="2:15" x14ac:dyDescent="0.25">
      <c r="B12" s="5">
        <v>2031</v>
      </c>
      <c r="C12" s="14">
        <v>36.184026823035822</v>
      </c>
      <c r="D12" s="14">
        <f t="shared" si="0"/>
        <v>59.938663864537396</v>
      </c>
      <c r="E12" s="14">
        <v>83.693300906038971</v>
      </c>
      <c r="F12" s="14"/>
      <c r="G12" s="17">
        <f t="shared" si="4"/>
        <v>81.340860691014896</v>
      </c>
      <c r="H12" s="17">
        <f t="shared" si="1"/>
        <v>104.51549895955161</v>
      </c>
      <c r="I12" s="17">
        <f t="shared" si="2"/>
        <v>34.797284595287593</v>
      </c>
      <c r="J12" s="17">
        <f t="shared" si="3"/>
        <v>127.69013722808835</v>
      </c>
      <c r="L12" s="16">
        <v>0.02</v>
      </c>
      <c r="M12" s="16">
        <v>0.05</v>
      </c>
      <c r="N12" s="16">
        <f t="shared" si="5"/>
        <v>7.0000000000000007E-2</v>
      </c>
      <c r="O12">
        <f t="shared" si="6"/>
        <v>120.61199510317441</v>
      </c>
    </row>
    <row r="13" spans="2:15" x14ac:dyDescent="0.25">
      <c r="B13" s="5">
        <v>2032</v>
      </c>
      <c r="C13" s="14">
        <v>38.808368644419332</v>
      </c>
      <c r="D13" s="14">
        <f t="shared" si="0"/>
        <v>64.285873285613008</v>
      </c>
      <c r="E13" s="14">
        <v>89.763377926806697</v>
      </c>
      <c r="F13" s="14"/>
      <c r="G13" s="17">
        <f t="shared" si="4"/>
        <v>87.034720939385949</v>
      </c>
      <c r="H13" s="17">
        <f t="shared" si="1"/>
        <v>111.83158388672022</v>
      </c>
      <c r="I13" s="17">
        <f t="shared" si="2"/>
        <v>37.233094516957728</v>
      </c>
      <c r="J13" s="17">
        <f t="shared" si="3"/>
        <v>136.62844683405453</v>
      </c>
      <c r="L13" s="16">
        <v>0.02</v>
      </c>
      <c r="M13" s="16">
        <v>0.05</v>
      </c>
      <c r="N13" s="16">
        <f t="shared" si="5"/>
        <v>7.0000000000000007E-2</v>
      </c>
      <c r="O13">
        <f t="shared" si="6"/>
        <v>123.0242350052379</v>
      </c>
    </row>
    <row r="14" spans="2:15" x14ac:dyDescent="0.25">
      <c r="B14" s="5">
        <v>2033</v>
      </c>
      <c r="C14" s="14">
        <v>41.618913196249103</v>
      </c>
      <c r="D14" s="14">
        <f t="shared" si="0"/>
        <v>68.941526621056184</v>
      </c>
      <c r="E14" s="14">
        <v>96.264140045863257</v>
      </c>
      <c r="F14" s="14"/>
      <c r="G14" s="17">
        <f t="shared" si="4"/>
        <v>93.127151405142968</v>
      </c>
      <c r="H14" s="17">
        <f t="shared" si="1"/>
        <v>119.65979475879065</v>
      </c>
      <c r="I14" s="17">
        <f t="shared" si="2"/>
        <v>39.839411133144772</v>
      </c>
      <c r="J14" s="17">
        <f t="shared" si="3"/>
        <v>146.19243811243837</v>
      </c>
      <c r="L14" s="16">
        <v>0.02</v>
      </c>
      <c r="M14" s="16">
        <v>0.05</v>
      </c>
      <c r="N14" s="16">
        <f t="shared" si="5"/>
        <v>7.0000000000000007E-2</v>
      </c>
      <c r="O14">
        <f t="shared" si="6"/>
        <v>125.48471970534266</v>
      </c>
    </row>
    <row r="15" spans="2:15" x14ac:dyDescent="0.25">
      <c r="B15" s="5">
        <v>2034</v>
      </c>
      <c r="C15" s="14">
        <v>44.636543482473726</v>
      </c>
      <c r="D15" s="14">
        <f t="shared" si="0"/>
        <v>73.940216465004568</v>
      </c>
      <c r="E15" s="14">
        <v>103.24388944753542</v>
      </c>
      <c r="F15" s="14"/>
      <c r="G15" s="17">
        <f t="shared" si="4"/>
        <v>99.646052003502987</v>
      </c>
      <c r="H15" s="17">
        <f t="shared" si="1"/>
        <v>128.03598039190601</v>
      </c>
      <c r="I15" s="17">
        <f t="shared" si="2"/>
        <v>42.628169912464905</v>
      </c>
      <c r="J15" s="17">
        <f t="shared" si="3"/>
        <v>156.42590878030907</v>
      </c>
      <c r="L15" s="16">
        <v>0.02</v>
      </c>
      <c r="M15" s="16">
        <v>0.05</v>
      </c>
      <c r="N15" s="16">
        <f t="shared" si="5"/>
        <v>7.0000000000000007E-2</v>
      </c>
      <c r="O15">
        <f t="shared" si="6"/>
        <v>127.99441409944951</v>
      </c>
    </row>
    <row r="16" spans="2:15" x14ac:dyDescent="0.25">
      <c r="B16" s="5">
        <v>2035</v>
      </c>
      <c r="C16" s="14">
        <v>47.874379038317848</v>
      </c>
      <c r="D16" s="14">
        <f t="shared" si="0"/>
        <v>79.30367526353821</v>
      </c>
      <c r="E16" s="14">
        <v>110.73297148875857</v>
      </c>
      <c r="F16" s="14"/>
      <c r="G16" s="17">
        <f t="shared" si="4"/>
        <v>106.62127564374821</v>
      </c>
      <c r="H16" s="17">
        <f t="shared" si="1"/>
        <v>136.99849901933945</v>
      </c>
      <c r="I16" s="17">
        <f t="shared" si="2"/>
        <v>45.612141806337448</v>
      </c>
      <c r="J16" s="17">
        <f t="shared" si="3"/>
        <v>167.3757223949307</v>
      </c>
      <c r="L16" s="16">
        <v>0.02</v>
      </c>
      <c r="M16" s="16">
        <v>0.05</v>
      </c>
      <c r="N16" s="16">
        <f t="shared" si="5"/>
        <v>7.0000000000000007E-2</v>
      </c>
      <c r="O16">
        <f t="shared" si="6"/>
        <v>130.5543023814385</v>
      </c>
    </row>
    <row r="17" spans="2:15" x14ac:dyDescent="0.25">
      <c r="B17" s="5">
        <v>2036</v>
      </c>
      <c r="C17" s="14">
        <v>51.345251910920553</v>
      </c>
      <c r="D17" s="14">
        <f t="shared" si="0"/>
        <v>85.053159240126206</v>
      </c>
      <c r="E17" s="14">
        <v>118.76106656933186</v>
      </c>
      <c r="F17" s="14"/>
      <c r="G17" s="17">
        <f t="shared" si="4"/>
        <v>114.08476493881059</v>
      </c>
      <c r="H17" s="17">
        <f t="shared" si="1"/>
        <v>146.58839395069322</v>
      </c>
      <c r="I17" s="17">
        <f t="shared" si="2"/>
        <v>48.804991732781069</v>
      </c>
      <c r="J17" s="17">
        <f t="shared" si="3"/>
        <v>179.09202296257587</v>
      </c>
      <c r="L17" s="16">
        <v>0.02</v>
      </c>
      <c r="M17" s="16">
        <v>0.05</v>
      </c>
      <c r="N17" s="16">
        <f t="shared" si="5"/>
        <v>7.0000000000000007E-2</v>
      </c>
      <c r="O17">
        <f t="shared" si="6"/>
        <v>133.16538842906726</v>
      </c>
    </row>
    <row r="18" spans="2:15" x14ac:dyDescent="0.25">
      <c r="B18" s="5">
        <v>2037</v>
      </c>
      <c r="C18" s="14">
        <v>55.06536611901015</v>
      </c>
      <c r="D18" s="14">
        <f t="shared" si="0"/>
        <v>91.215510272720991</v>
      </c>
      <c r="E18" s="14">
        <v>127.36565442643183</v>
      </c>
      <c r="F18" s="14"/>
      <c r="G18" s="17">
        <f t="shared" si="4"/>
        <v>122.07069848452734</v>
      </c>
      <c r="H18" s="17">
        <f t="shared" si="1"/>
        <v>156.84958152724175</v>
      </c>
      <c r="I18" s="17">
        <f t="shared" si="2"/>
        <v>52.221341154075745</v>
      </c>
      <c r="J18" s="17">
        <f t="shared" si="3"/>
        <v>191.62846456995618</v>
      </c>
      <c r="L18" s="16">
        <v>0.02</v>
      </c>
      <c r="M18" s="16">
        <v>0.05</v>
      </c>
      <c r="N18" s="16">
        <f t="shared" si="5"/>
        <v>7.0000000000000007E-2</v>
      </c>
      <c r="O18">
        <f t="shared" si="6"/>
        <v>135.82869619764861</v>
      </c>
    </row>
    <row r="19" spans="2:15" x14ac:dyDescent="0.25">
      <c r="B19" s="5">
        <v>2038</v>
      </c>
      <c r="C19" s="14">
        <v>59.056339192290032</v>
      </c>
      <c r="D19" s="14">
        <f t="shared" si="0"/>
        <v>97.826537693788794</v>
      </c>
      <c r="E19" s="14">
        <v>136.59673619528755</v>
      </c>
      <c r="F19" s="14"/>
      <c r="G19" s="17">
        <f t="shared" si="4"/>
        <v>130.61564737844427</v>
      </c>
      <c r="H19" s="17">
        <f t="shared" si="1"/>
        <v>167.82905223414869</v>
      </c>
      <c r="I19" s="17">
        <f t="shared" si="2"/>
        <v>55.876835034861053</v>
      </c>
      <c r="J19" s="17">
        <f t="shared" si="3"/>
        <v>205.04245708985312</v>
      </c>
      <c r="L19" s="16">
        <v>0.02</v>
      </c>
      <c r="M19" s="16">
        <v>0.05</v>
      </c>
      <c r="N19" s="16">
        <f t="shared" si="5"/>
        <v>7.0000000000000007E-2</v>
      </c>
      <c r="O19">
        <f t="shared" si="6"/>
        <v>138.54527012160159</v>
      </c>
    </row>
    <row r="20" spans="2:15" x14ac:dyDescent="0.25">
      <c r="B20" s="5">
        <v>2039</v>
      </c>
      <c r="C20" s="14">
        <v>63.343381864959625</v>
      </c>
      <c r="D20" s="14">
        <f t="shared" si="0"/>
        <v>104.92800296150969</v>
      </c>
      <c r="E20" s="14">
        <v>146.51262405805977</v>
      </c>
      <c r="F20" s="14"/>
      <c r="G20" s="17">
        <f t="shared" si="4"/>
        <v>139.75874269493536</v>
      </c>
      <c r="H20" s="17">
        <f t="shared" si="1"/>
        <v>179.57708589053911</v>
      </c>
      <c r="I20" s="17">
        <f t="shared" si="2"/>
        <v>59.788213487301327</v>
      </c>
      <c r="J20" s="17">
        <f t="shared" si="3"/>
        <v>219.39542908614285</v>
      </c>
      <c r="L20" s="16">
        <v>0.02</v>
      </c>
      <c r="M20" s="16">
        <v>0.05</v>
      </c>
      <c r="N20" s="16">
        <f t="shared" si="5"/>
        <v>7.0000000000000007E-2</v>
      </c>
      <c r="O20">
        <f t="shared" si="6"/>
        <v>141.31617552403361</v>
      </c>
    </row>
    <row r="21" spans="2:15" x14ac:dyDescent="0.25">
      <c r="B21" s="5">
        <v>2040</v>
      </c>
      <c r="C21" s="14">
        <v>67.947822308830823</v>
      </c>
      <c r="D21" s="14">
        <f t="shared" si="0"/>
        <v>112.55523608841469</v>
      </c>
      <c r="E21" s="14">
        <v>157.16264986799854</v>
      </c>
      <c r="F21" s="14"/>
      <c r="G21" s="17">
        <f t="shared" si="4"/>
        <v>149.54185468358085</v>
      </c>
      <c r="H21" s="17">
        <f t="shared" si="1"/>
        <v>192.14748190287685</v>
      </c>
      <c r="I21" s="17">
        <f t="shared" si="2"/>
        <v>63.973388431412424</v>
      </c>
      <c r="J21" s="17">
        <f t="shared" si="3"/>
        <v>234.75310912217287</v>
      </c>
      <c r="L21" s="16">
        <v>0.02</v>
      </c>
      <c r="M21" s="16">
        <v>0.05</v>
      </c>
      <c r="N21" s="16">
        <f t="shared" si="5"/>
        <v>7.0000000000000007E-2</v>
      </c>
      <c r="O21">
        <f t="shared" si="6"/>
        <v>144.14249903451429</v>
      </c>
    </row>
    <row r="22" spans="2:15" x14ac:dyDescent="0.25">
      <c r="B22" s="5">
        <v>2041</v>
      </c>
      <c r="C22" s="14">
        <v>72.888568870116686</v>
      </c>
      <c r="D22" s="14">
        <f t="shared" si="0"/>
        <v>120.73955865773826</v>
      </c>
      <c r="E22" s="14">
        <v>168.59054844535984</v>
      </c>
      <c r="F22" s="14"/>
      <c r="G22" s="17">
        <f t="shared" si="4"/>
        <v>160.00978451143152</v>
      </c>
      <c r="H22" s="17">
        <f t="shared" si="1"/>
        <v>205.59780563607825</v>
      </c>
      <c r="I22" s="17">
        <f t="shared" si="2"/>
        <v>68.451525621611296</v>
      </c>
      <c r="J22" s="17">
        <f t="shared" si="3"/>
        <v>251.18582676072498</v>
      </c>
      <c r="L22" s="16">
        <v>0.02</v>
      </c>
      <c r="M22" s="16">
        <v>0.05</v>
      </c>
      <c r="N22" s="16">
        <f t="shared" si="5"/>
        <v>7.0000000000000007E-2</v>
      </c>
      <c r="O22">
        <f t="shared" si="6"/>
        <v>147.02534901520457</v>
      </c>
    </row>
    <row r="23" spans="2:15" x14ac:dyDescent="0.25">
      <c r="B23" s="5">
        <v>2042</v>
      </c>
      <c r="C23" s="14">
        <v>78.194428272425853</v>
      </c>
      <c r="D23" s="14">
        <f t="shared" si="0"/>
        <v>129.52868886656952</v>
      </c>
      <c r="E23" s="14">
        <v>180.8629494607132</v>
      </c>
      <c r="F23" s="14"/>
      <c r="G23" s="17">
        <f t="shared" si="4"/>
        <v>171.21046942723174</v>
      </c>
      <c r="H23" s="17">
        <f t="shared" si="1"/>
        <v>219.98965203060374</v>
      </c>
      <c r="I23" s="17">
        <f t="shared" si="2"/>
        <v>73.243132415124094</v>
      </c>
      <c r="J23" s="17">
        <f t="shared" si="3"/>
        <v>268.76883463397576</v>
      </c>
      <c r="L23" s="16">
        <v>0.02</v>
      </c>
      <c r="M23" s="16">
        <v>0.05</v>
      </c>
      <c r="N23" s="16">
        <f t="shared" si="5"/>
        <v>7.0000000000000007E-2</v>
      </c>
      <c r="O23">
        <f t="shared" si="6"/>
        <v>149.96585599550866</v>
      </c>
    </row>
    <row r="24" spans="2:15" x14ac:dyDescent="0.25">
      <c r="B24" s="5">
        <v>2043</v>
      </c>
      <c r="C24" s="14">
        <v>83.894780746353064</v>
      </c>
      <c r="D24" s="14">
        <f t="shared" si="0"/>
        <v>138.97129492352138</v>
      </c>
      <c r="E24" s="14">
        <v>194.04780910068973</v>
      </c>
      <c r="F24" s="14"/>
      <c r="G24" s="17">
        <f t="shared" si="4"/>
        <v>183.19520228713799</v>
      </c>
      <c r="H24" s="17">
        <f t="shared" si="1"/>
        <v>235.38892767274601</v>
      </c>
      <c r="I24" s="17">
        <f t="shared" si="2"/>
        <v>78.370151684182787</v>
      </c>
      <c r="J24" s="17">
        <f t="shared" si="3"/>
        <v>287.58265305835408</v>
      </c>
      <c r="L24" s="16">
        <v>0.02</v>
      </c>
      <c r="M24" s="16">
        <v>0.05</v>
      </c>
      <c r="N24" s="16">
        <f t="shared" si="5"/>
        <v>7.0000000000000007E-2</v>
      </c>
      <c r="O24">
        <f t="shared" si="6"/>
        <v>152.96517311541885</v>
      </c>
    </row>
    <row r="25" spans="2:15" x14ac:dyDescent="0.25">
      <c r="B25" s="5">
        <v>2044</v>
      </c>
      <c r="C25" s="14">
        <v>90.015198287696222</v>
      </c>
      <c r="D25" s="14">
        <f t="shared" si="0"/>
        <v>149.10973671484902</v>
      </c>
      <c r="E25" s="14">
        <v>208.20427514200182</v>
      </c>
      <c r="F25" s="14"/>
      <c r="G25" s="17">
        <f t="shared" si="4"/>
        <v>196.01886644723766</v>
      </c>
      <c r="H25" s="17">
        <f t="shared" si="1"/>
        <v>251.86615260983825</v>
      </c>
      <c r="I25" s="17">
        <f t="shared" si="2"/>
        <v>83.856062302075586</v>
      </c>
      <c r="J25" s="17">
        <f t="shared" si="3"/>
        <v>307.71343877243891</v>
      </c>
      <c r="L25" s="16">
        <v>0.02</v>
      </c>
      <c r="M25" s="16">
        <v>0.05</v>
      </c>
      <c r="N25" s="16">
        <f t="shared" si="5"/>
        <v>7.0000000000000007E-2</v>
      </c>
      <c r="O25">
        <f t="shared" si="6"/>
        <v>156.02447657772723</v>
      </c>
    </row>
    <row r="26" spans="2:15" x14ac:dyDescent="0.25">
      <c r="B26" s="5">
        <v>2045</v>
      </c>
      <c r="C26" s="14">
        <v>96.592436663463232</v>
      </c>
      <c r="D26" s="14">
        <f t="shared" si="0"/>
        <v>160.00489998924323</v>
      </c>
      <c r="E26" s="14">
        <v>223.41736331502321</v>
      </c>
      <c r="F26" s="14"/>
      <c r="G26" s="17">
        <f t="shared" si="4"/>
        <v>209.74018709854431</v>
      </c>
      <c r="H26" s="17">
        <f t="shared" si="1"/>
        <v>269.49678329252697</v>
      </c>
      <c r="I26" s="17">
        <f t="shared" si="2"/>
        <v>89.72598666322088</v>
      </c>
      <c r="J26" s="17">
        <f t="shared" si="3"/>
        <v>329.25337948650963</v>
      </c>
      <c r="L26" s="16">
        <v>0.02</v>
      </c>
      <c r="M26" s="16">
        <v>0.05</v>
      </c>
      <c r="N26" s="16">
        <f t="shared" si="5"/>
        <v>7.0000000000000007E-2</v>
      </c>
      <c r="O26">
        <f t="shared" si="6"/>
        <v>159.14496610928177</v>
      </c>
    </row>
    <row r="27" spans="2:15" x14ac:dyDescent="0.25">
      <c r="B27" s="5">
        <v>2046</v>
      </c>
    </row>
    <row r="28" spans="2:15" x14ac:dyDescent="0.25">
      <c r="B28" s="5">
        <v>2047</v>
      </c>
    </row>
    <row r="29" spans="2:15" x14ac:dyDescent="0.25">
      <c r="B29" s="5">
        <v>2048</v>
      </c>
    </row>
    <row r="30" spans="2:15" x14ac:dyDescent="0.25">
      <c r="B30" s="5">
        <v>2049</v>
      </c>
    </row>
    <row r="31" spans="2:15" x14ac:dyDescent="0.25">
      <c r="B31" s="5">
        <v>2050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1CD-D08F-4AA8-B24E-F5A7F480B539}">
  <dimension ref="A1:R31"/>
  <sheetViews>
    <sheetView workbookViewId="0">
      <selection activeCell="G2" sqref="G2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34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65</v>
      </c>
      <c r="C4" s="5">
        <v>45.37</v>
      </c>
      <c r="D4" s="5">
        <v>58.31</v>
      </c>
      <c r="E4" s="5">
        <v>19.41</v>
      </c>
      <c r="F4" s="5">
        <v>71.23</v>
      </c>
      <c r="H4" s="4">
        <v>56602836</v>
      </c>
      <c r="I4" s="4">
        <v>12234805</v>
      </c>
      <c r="J4" s="4">
        <v>10972931</v>
      </c>
      <c r="K4" s="4">
        <v>8403883</v>
      </c>
      <c r="L4" s="4">
        <v>24991217</v>
      </c>
      <c r="M4" s="4">
        <v>27767246</v>
      </c>
      <c r="N4" s="4">
        <v>58070370</v>
      </c>
      <c r="O4" s="4">
        <v>58501299</v>
      </c>
      <c r="P4" s="4">
        <v>1578216</v>
      </c>
      <c r="Q4" s="4">
        <v>1577437</v>
      </c>
      <c r="R4" s="2" t="s">
        <v>19</v>
      </c>
    </row>
    <row r="5" spans="1:18" x14ac:dyDescent="0.25">
      <c r="A5" s="5">
        <v>2024</v>
      </c>
      <c r="B5" s="5">
        <v>64.680000000000007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52581533</v>
      </c>
      <c r="I5" s="4">
        <v>11264999</v>
      </c>
      <c r="J5" s="4">
        <v>9094768</v>
      </c>
      <c r="K5" s="4">
        <v>8213733</v>
      </c>
      <c r="L5" s="4">
        <v>24008034</v>
      </c>
      <c r="M5" s="4">
        <v>24310812</v>
      </c>
      <c r="N5" s="4">
        <v>54960517</v>
      </c>
      <c r="O5" s="4">
        <v>54097976</v>
      </c>
      <c r="P5" s="4">
        <v>1459425</v>
      </c>
      <c r="Q5" s="4">
        <v>1459571</v>
      </c>
      <c r="R5" s="2" t="s">
        <v>19</v>
      </c>
    </row>
    <row r="6" spans="1:18" x14ac:dyDescent="0.25">
      <c r="A6" s="5">
        <v>2025</v>
      </c>
      <c r="B6" s="5">
        <v>70.38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47946468</v>
      </c>
      <c r="I6" s="4">
        <v>10635286</v>
      </c>
      <c r="J6" s="4">
        <v>6959114</v>
      </c>
      <c r="K6" s="4">
        <v>7928888</v>
      </c>
      <c r="L6" s="4">
        <v>22423180</v>
      </c>
      <c r="M6" s="4">
        <v>20917113</v>
      </c>
      <c r="N6" s="4">
        <v>51542849</v>
      </c>
      <c r="O6" s="4">
        <v>49694652</v>
      </c>
      <c r="P6" s="4">
        <v>1340635</v>
      </c>
      <c r="Q6" s="4">
        <v>1340237</v>
      </c>
      <c r="R6" s="2" t="s">
        <v>19</v>
      </c>
    </row>
    <row r="7" spans="1:18" x14ac:dyDescent="0.25">
      <c r="A7" s="5">
        <v>2026</v>
      </c>
      <c r="B7" s="5">
        <v>73.180000000000007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43761966</v>
      </c>
      <c r="I7" s="4">
        <v>10022402</v>
      </c>
      <c r="J7" s="4">
        <v>5353109</v>
      </c>
      <c r="K7" s="4">
        <v>7157632</v>
      </c>
      <c r="L7" s="4">
        <v>21228823</v>
      </c>
      <c r="M7" s="4">
        <v>17897376</v>
      </c>
      <c r="N7" s="4">
        <v>48225745</v>
      </c>
      <c r="O7" s="4">
        <v>45291328</v>
      </c>
      <c r="P7" s="4">
        <v>1221844</v>
      </c>
      <c r="Q7" s="4">
        <v>1222691</v>
      </c>
      <c r="R7" s="2" t="s">
        <v>19</v>
      </c>
    </row>
    <row r="8" spans="1:18" x14ac:dyDescent="0.25">
      <c r="A8" s="5">
        <v>2027</v>
      </c>
      <c r="B8" s="5">
        <v>74.64</v>
      </c>
      <c r="C8" s="5">
        <v>55.15</v>
      </c>
      <c r="D8" s="5">
        <v>70.87</v>
      </c>
      <c r="E8" s="5">
        <v>23.6</v>
      </c>
      <c r="F8" s="5">
        <v>86.59</v>
      </c>
      <c r="H8" s="4">
        <v>41231082</v>
      </c>
      <c r="I8" s="4">
        <v>9392390</v>
      </c>
      <c r="J8" s="4">
        <v>5292773</v>
      </c>
      <c r="K8" s="4">
        <v>6594366</v>
      </c>
      <c r="L8" s="4">
        <v>19951553</v>
      </c>
      <c r="M8" s="4">
        <v>16553359</v>
      </c>
      <c r="N8" s="4">
        <v>46634532</v>
      </c>
      <c r="O8" s="4">
        <v>40888005</v>
      </c>
      <c r="P8" s="4">
        <v>1103054</v>
      </c>
      <c r="Q8" s="4">
        <v>1103238</v>
      </c>
      <c r="R8" s="2" t="s">
        <v>19</v>
      </c>
    </row>
    <row r="9" spans="1:18" x14ac:dyDescent="0.25">
      <c r="A9" s="5">
        <v>2028</v>
      </c>
      <c r="B9" s="5">
        <v>79.150000000000006</v>
      </c>
      <c r="C9" s="5">
        <v>57.91</v>
      </c>
      <c r="D9" s="5">
        <v>74.41</v>
      </c>
      <c r="E9" s="5">
        <v>24.77</v>
      </c>
      <c r="F9" s="5">
        <v>90.92</v>
      </c>
      <c r="H9" s="4">
        <v>38808235</v>
      </c>
      <c r="I9" s="4">
        <v>8739973</v>
      </c>
      <c r="J9" s="4">
        <v>5379086</v>
      </c>
      <c r="K9" s="4">
        <v>6042246</v>
      </c>
      <c r="L9" s="4">
        <v>18646929</v>
      </c>
      <c r="M9" s="4">
        <v>15686435</v>
      </c>
      <c r="N9" s="4">
        <v>45127437</v>
      </c>
      <c r="O9" s="4">
        <v>36484681</v>
      </c>
      <c r="P9" s="4">
        <v>984264</v>
      </c>
      <c r="Q9" s="4">
        <v>984264</v>
      </c>
      <c r="R9" s="2" t="s">
        <v>19</v>
      </c>
    </row>
    <row r="10" spans="1:18" x14ac:dyDescent="0.25">
      <c r="A10" s="5">
        <v>2029</v>
      </c>
      <c r="B10" s="5">
        <v>86.39</v>
      </c>
      <c r="C10" s="5">
        <v>60.81</v>
      </c>
      <c r="D10" s="5">
        <v>78.13</v>
      </c>
      <c r="E10" s="5">
        <v>26.02</v>
      </c>
      <c r="F10" s="5">
        <v>95.46</v>
      </c>
      <c r="H10" s="4">
        <v>36473346</v>
      </c>
      <c r="I10" s="4">
        <v>8087031</v>
      </c>
      <c r="J10" s="4">
        <v>5569488</v>
      </c>
      <c r="K10" s="4">
        <v>5534267</v>
      </c>
      <c r="L10" s="4">
        <v>17282560</v>
      </c>
      <c r="M10" s="4">
        <v>14963680</v>
      </c>
      <c r="N10" s="4">
        <v>43625501</v>
      </c>
      <c r="O10" s="4">
        <v>32081358</v>
      </c>
      <c r="P10" s="4">
        <v>865473</v>
      </c>
      <c r="Q10" s="4">
        <v>865473</v>
      </c>
      <c r="R10" s="2" t="s">
        <v>19</v>
      </c>
    </row>
    <row r="11" spans="1:18" x14ac:dyDescent="0.25">
      <c r="A11" s="5">
        <v>2030</v>
      </c>
      <c r="B11" s="5">
        <v>92.76</v>
      </c>
      <c r="C11" s="5">
        <v>63.85</v>
      </c>
      <c r="D11" s="5">
        <v>82.04</v>
      </c>
      <c r="E11" s="5">
        <v>27.32</v>
      </c>
      <c r="F11" s="5">
        <v>100.23</v>
      </c>
      <c r="H11" s="4">
        <v>33869453</v>
      </c>
      <c r="I11" s="4">
        <v>7414635</v>
      </c>
      <c r="J11" s="4">
        <v>5256464</v>
      </c>
      <c r="K11" s="4">
        <v>5235445</v>
      </c>
      <c r="L11" s="4">
        <v>15962909</v>
      </c>
      <c r="M11" s="4">
        <v>13596863</v>
      </c>
      <c r="N11" s="4">
        <v>41735916</v>
      </c>
      <c r="O11" s="4">
        <v>27678034</v>
      </c>
      <c r="P11" s="4">
        <v>746683</v>
      </c>
      <c r="Q11" s="4">
        <v>746236</v>
      </c>
      <c r="R11" s="2" t="s">
        <v>19</v>
      </c>
    </row>
    <row r="12" spans="1:18" x14ac:dyDescent="0.25">
      <c r="A12" s="5">
        <v>2031</v>
      </c>
      <c r="B12" s="5">
        <v>88.54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31327345</v>
      </c>
      <c r="I12" s="4">
        <v>6793998</v>
      </c>
      <c r="J12" s="4">
        <v>4932744</v>
      </c>
      <c r="K12" s="4">
        <v>4906962</v>
      </c>
      <c r="L12" s="4">
        <v>14693641</v>
      </c>
      <c r="M12" s="4">
        <v>12532670</v>
      </c>
      <c r="N12" s="4">
        <v>39816792</v>
      </c>
      <c r="O12" s="4">
        <v>26482846</v>
      </c>
      <c r="P12" s="4">
        <v>714440</v>
      </c>
      <c r="Q12" s="4">
        <v>714886</v>
      </c>
      <c r="R12" s="2" t="s">
        <v>19</v>
      </c>
    </row>
    <row r="13" spans="1:18" x14ac:dyDescent="0.25">
      <c r="A13" s="5">
        <v>2032</v>
      </c>
      <c r="B13" s="5">
        <v>90.32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28913321</v>
      </c>
      <c r="I13" s="4">
        <v>6201583</v>
      </c>
      <c r="J13" s="4">
        <v>4622529</v>
      </c>
      <c r="K13" s="4">
        <v>4597275</v>
      </c>
      <c r="L13" s="4">
        <v>13491934</v>
      </c>
      <c r="M13" s="4">
        <v>11517180</v>
      </c>
      <c r="N13" s="4">
        <v>37820254</v>
      </c>
      <c r="O13" s="4">
        <v>25287658</v>
      </c>
      <c r="P13" s="4">
        <v>682196</v>
      </c>
      <c r="Q13" s="2" t="s">
        <v>19</v>
      </c>
      <c r="R13" s="2" t="s">
        <v>19</v>
      </c>
    </row>
    <row r="14" spans="1:18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F14" s="5">
        <v>116.03</v>
      </c>
      <c r="H14" s="4">
        <v>26684559</v>
      </c>
      <c r="I14" s="4">
        <v>5648068</v>
      </c>
      <c r="J14" s="4">
        <v>4307624</v>
      </c>
      <c r="K14" s="4">
        <v>4327988</v>
      </c>
      <c r="L14" s="4">
        <v>12400880</v>
      </c>
      <c r="M14" s="4">
        <v>10554150</v>
      </c>
      <c r="N14" s="4">
        <v>35925610</v>
      </c>
      <c r="O14" s="4">
        <v>24092471</v>
      </c>
      <c r="P14" s="4">
        <v>649953</v>
      </c>
      <c r="Q14" s="4">
        <v>165791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24528670</v>
      </c>
      <c r="I15" s="4">
        <v>5124017</v>
      </c>
      <c r="J15" s="4">
        <v>3987465</v>
      </c>
      <c r="K15" s="4">
        <v>4036708</v>
      </c>
      <c r="L15" s="4">
        <v>11380480</v>
      </c>
      <c r="M15" s="4">
        <v>9614594</v>
      </c>
      <c r="N15" s="4">
        <v>33984128</v>
      </c>
      <c r="O15" s="4">
        <v>22897283</v>
      </c>
      <c r="P15" s="4">
        <v>617710</v>
      </c>
      <c r="Q15" s="2" t="s">
        <v>19</v>
      </c>
      <c r="R15" s="2" t="s">
        <v>19</v>
      </c>
    </row>
    <row r="16" spans="1:18" x14ac:dyDescent="0.25">
      <c r="A16" s="5">
        <v>2035</v>
      </c>
      <c r="B16" s="5">
        <v>63.94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22642606</v>
      </c>
      <c r="I16" s="4">
        <v>4665962</v>
      </c>
      <c r="J16" s="4">
        <v>3662372</v>
      </c>
      <c r="K16" s="4">
        <v>3813512</v>
      </c>
      <c r="L16" s="4">
        <v>10500760</v>
      </c>
      <c r="M16" s="4">
        <v>8758500</v>
      </c>
      <c r="N16" s="4">
        <v>31947475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58.12</v>
      </c>
      <c r="C17" s="5">
        <v>85.57</v>
      </c>
      <c r="D17" s="5">
        <v>109.95</v>
      </c>
      <c r="E17" s="5">
        <v>36.6</v>
      </c>
      <c r="F17" s="5">
        <v>134.32</v>
      </c>
      <c r="H17" s="4">
        <v>20484668</v>
      </c>
      <c r="I17" s="4">
        <v>4319421</v>
      </c>
      <c r="J17" s="4">
        <v>3316312</v>
      </c>
      <c r="K17" s="4">
        <v>3403484</v>
      </c>
      <c r="L17" s="4">
        <v>9445451</v>
      </c>
      <c r="M17" s="4">
        <v>7972886</v>
      </c>
      <c r="N17" s="4">
        <v>29764041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58.43</v>
      </c>
      <c r="C18" s="5">
        <v>89.84</v>
      </c>
      <c r="D18" s="5">
        <v>115.44</v>
      </c>
      <c r="E18" s="5">
        <v>38.43</v>
      </c>
      <c r="F18" s="5">
        <v>141.04</v>
      </c>
      <c r="H18" s="4">
        <v>18386359</v>
      </c>
      <c r="I18" s="4">
        <v>4079152</v>
      </c>
      <c r="J18" s="4">
        <v>2969775</v>
      </c>
      <c r="K18" s="4">
        <v>2964636</v>
      </c>
      <c r="L18" s="4">
        <v>8372796</v>
      </c>
      <c r="M18" s="4">
        <v>7301326</v>
      </c>
      <c r="N18" s="4">
        <v>27645536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60.26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16290089</v>
      </c>
      <c r="I19" s="4">
        <v>3836280</v>
      </c>
      <c r="J19" s="4">
        <v>2617608</v>
      </c>
      <c r="K19" s="4">
        <v>2516457</v>
      </c>
      <c r="L19" s="4">
        <v>7319744</v>
      </c>
      <c r="M19" s="4">
        <v>6621316</v>
      </c>
      <c r="N19" s="4">
        <v>25407928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46.86</v>
      </c>
      <c r="C20" s="5">
        <v>99.05</v>
      </c>
      <c r="D20" s="5">
        <v>127.27</v>
      </c>
      <c r="E20" s="5">
        <v>42.38</v>
      </c>
      <c r="F20" s="5">
        <v>155.49</v>
      </c>
      <c r="H20" s="4">
        <v>14451406</v>
      </c>
      <c r="I20" s="4">
        <v>3577992</v>
      </c>
      <c r="J20" s="4">
        <v>2259910</v>
      </c>
      <c r="K20" s="4">
        <v>2246269</v>
      </c>
      <c r="L20" s="4">
        <v>6367234</v>
      </c>
      <c r="M20" s="4">
        <v>5938087</v>
      </c>
      <c r="N20" s="4">
        <v>23232020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12774029</v>
      </c>
      <c r="I21" s="4">
        <v>3399490</v>
      </c>
      <c r="J21" s="4">
        <v>1896681</v>
      </c>
      <c r="K21" s="4">
        <v>1996303</v>
      </c>
      <c r="L21" s="4">
        <v>5481555</v>
      </c>
      <c r="M21" s="4">
        <v>5327669</v>
      </c>
      <c r="N21" s="4">
        <v>20944630</v>
      </c>
      <c r="O21" s="4">
        <v>15726156</v>
      </c>
      <c r="P21" s="2" t="s">
        <v>19</v>
      </c>
      <c r="Q21" s="2" t="s">
        <v>19</v>
      </c>
      <c r="R21" s="4">
        <v>-622477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11275577</v>
      </c>
      <c r="I22" s="4">
        <v>3239708</v>
      </c>
      <c r="J22" s="4">
        <v>1527591</v>
      </c>
      <c r="K22" s="4">
        <v>1824419</v>
      </c>
      <c r="L22" s="4">
        <v>4683860</v>
      </c>
      <c r="M22" s="4">
        <v>4746234</v>
      </c>
      <c r="N22" s="4">
        <v>18967834</v>
      </c>
      <c r="O22" s="4">
        <v>14530968</v>
      </c>
      <c r="P22" s="2" t="s">
        <v>19</v>
      </c>
      <c r="Q22" s="2" t="s">
        <v>19</v>
      </c>
      <c r="R22" s="4">
        <v>-2664589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9804654</v>
      </c>
      <c r="I23" s="4">
        <v>3074481</v>
      </c>
      <c r="J23" s="4">
        <v>1153276</v>
      </c>
      <c r="K23" s="4">
        <v>1641400</v>
      </c>
      <c r="L23" s="4">
        <v>3935497</v>
      </c>
      <c r="M23" s="4">
        <v>4161469</v>
      </c>
      <c r="N23" s="4">
        <v>17171366</v>
      </c>
      <c r="O23" s="4">
        <v>13335780</v>
      </c>
      <c r="P23" s="2" t="s">
        <v>19</v>
      </c>
      <c r="Q23" s="2" t="s">
        <v>19</v>
      </c>
      <c r="R23" s="4">
        <v>-2559094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8417005</v>
      </c>
      <c r="I24" s="4">
        <v>2921493</v>
      </c>
      <c r="J24" s="4">
        <v>773906</v>
      </c>
      <c r="K24" s="4">
        <v>1464160</v>
      </c>
      <c r="L24" s="4">
        <v>3257446</v>
      </c>
      <c r="M24" s="4">
        <v>3591854</v>
      </c>
      <c r="N24" s="4">
        <v>15508958</v>
      </c>
      <c r="O24" s="4">
        <v>11763164</v>
      </c>
      <c r="P24" s="2" t="s">
        <v>19</v>
      </c>
      <c r="Q24" s="2" t="s">
        <v>19</v>
      </c>
      <c r="R24" s="4">
        <v>-4650669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7106207</v>
      </c>
      <c r="I25" s="4">
        <v>2779149</v>
      </c>
      <c r="J25" s="4">
        <v>389463</v>
      </c>
      <c r="K25" s="4">
        <v>1280908</v>
      </c>
      <c r="L25" s="4">
        <v>2656687</v>
      </c>
      <c r="M25" s="4">
        <v>3035166</v>
      </c>
      <c r="N25" s="4">
        <v>13931999</v>
      </c>
      <c r="O25" s="4">
        <v>10190549</v>
      </c>
      <c r="P25" s="2" t="s">
        <v>19</v>
      </c>
      <c r="Q25" s="2" t="s">
        <v>19</v>
      </c>
      <c r="R25" s="4">
        <v>-3650989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5878554</v>
      </c>
      <c r="I26" s="4">
        <v>2647098</v>
      </c>
      <c r="J26" s="2" t="s">
        <v>19</v>
      </c>
      <c r="K26" s="4">
        <v>1101701</v>
      </c>
      <c r="L26" s="4">
        <v>2129755</v>
      </c>
      <c r="M26" s="4">
        <v>2491577</v>
      </c>
      <c r="N26" s="4">
        <v>12439884</v>
      </c>
      <c r="O26" s="4">
        <v>8617933</v>
      </c>
      <c r="P26" s="2" t="s">
        <v>19</v>
      </c>
      <c r="Q26" s="2" t="s">
        <v>19</v>
      </c>
      <c r="R26" s="4">
        <v>-2474814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5111286</v>
      </c>
      <c r="I27" s="4">
        <v>2529781</v>
      </c>
      <c r="J27" s="2" t="s">
        <v>19</v>
      </c>
      <c r="K27" s="4">
        <v>903989</v>
      </c>
      <c r="L27" s="4">
        <v>1677517</v>
      </c>
      <c r="M27" s="4">
        <v>2377994</v>
      </c>
      <c r="N27" s="4">
        <v>11415740</v>
      </c>
      <c r="O27" s="4">
        <v>7045318</v>
      </c>
      <c r="P27" s="2" t="s">
        <v>19</v>
      </c>
      <c r="Q27" s="2" t="s">
        <v>19</v>
      </c>
      <c r="R27" s="4">
        <v>-830932</v>
      </c>
    </row>
    <row r="28" spans="1:18" x14ac:dyDescent="0.25">
      <c r="A28" s="5">
        <v>2047</v>
      </c>
      <c r="B28" s="5">
        <v>62.72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4407657</v>
      </c>
      <c r="I28" s="4">
        <v>2424036</v>
      </c>
      <c r="J28" s="2" t="s">
        <v>19</v>
      </c>
      <c r="K28" s="4">
        <v>726779</v>
      </c>
      <c r="L28" s="4">
        <v>1256842</v>
      </c>
      <c r="M28" s="4">
        <v>2278593</v>
      </c>
      <c r="N28" s="4">
        <v>10484993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66.040000000000006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3800756</v>
      </c>
      <c r="I29" s="4">
        <v>2324836</v>
      </c>
      <c r="J29" s="2" t="s">
        <v>19</v>
      </c>
      <c r="K29" s="4">
        <v>580687</v>
      </c>
      <c r="L29" s="4">
        <v>895233</v>
      </c>
      <c r="M29" s="4">
        <v>2185346</v>
      </c>
      <c r="N29" s="4">
        <v>9660581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70.95</v>
      </c>
      <c r="C30" s="5">
        <v>161.35</v>
      </c>
      <c r="D30" s="5">
        <v>207.31</v>
      </c>
      <c r="E30" s="5">
        <v>69.03</v>
      </c>
      <c r="F30" s="5">
        <v>253.28</v>
      </c>
      <c r="H30" s="4">
        <v>3316396</v>
      </c>
      <c r="I30" s="4">
        <v>2230641</v>
      </c>
      <c r="J30" s="2" t="s">
        <v>19</v>
      </c>
      <c r="K30" s="4">
        <v>451523</v>
      </c>
      <c r="L30" s="4">
        <v>634231</v>
      </c>
      <c r="M30" s="4">
        <v>2096803</v>
      </c>
      <c r="N30" s="4">
        <v>8922023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79.33</v>
      </c>
      <c r="C31" s="5">
        <v>169.41</v>
      </c>
      <c r="D31" s="5">
        <v>217.68</v>
      </c>
      <c r="E31" s="5">
        <v>72.48</v>
      </c>
      <c r="F31" s="5">
        <v>265.95</v>
      </c>
      <c r="H31" s="4">
        <v>2991134</v>
      </c>
      <c r="I31" s="4">
        <v>2147485</v>
      </c>
      <c r="J31" s="2" t="s">
        <v>19</v>
      </c>
      <c r="K31" s="4">
        <v>344795</v>
      </c>
      <c r="L31" s="4">
        <v>498854</v>
      </c>
      <c r="M31" s="4">
        <v>2018636</v>
      </c>
      <c r="N31" s="4">
        <v>8298265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46F0-0780-45EE-BB9D-0995B53411C8}">
  <dimension ref="A1:R31"/>
  <sheetViews>
    <sheetView workbookViewId="0">
      <selection activeCell="H1" sqref="H1"/>
    </sheetView>
  </sheetViews>
  <sheetFormatPr defaultRowHeight="15" x14ac:dyDescent="0.25"/>
  <cols>
    <col min="1" max="1" width="6.140625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35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52.29</v>
      </c>
      <c r="C4" s="5">
        <v>45.37</v>
      </c>
      <c r="D4" s="5">
        <v>58.31</v>
      </c>
      <c r="E4" s="5">
        <v>19.41</v>
      </c>
      <c r="F4" s="5">
        <v>71.23</v>
      </c>
      <c r="H4" s="4">
        <v>56977046</v>
      </c>
      <c r="I4" s="4">
        <v>12217850</v>
      </c>
      <c r="J4" s="4">
        <v>10972931</v>
      </c>
      <c r="K4" s="4">
        <v>8438095</v>
      </c>
      <c r="L4" s="4">
        <v>25348171</v>
      </c>
      <c r="M4" s="4">
        <v>27772248</v>
      </c>
      <c r="N4" s="4">
        <v>58354932</v>
      </c>
      <c r="O4" s="4">
        <v>58501299</v>
      </c>
      <c r="P4" s="4">
        <v>1578216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61.55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52876112</v>
      </c>
      <c r="I5" s="4">
        <v>11253257</v>
      </c>
      <c r="J5" s="4">
        <v>9094768</v>
      </c>
      <c r="K5" s="4">
        <v>8221627</v>
      </c>
      <c r="L5" s="4">
        <v>24306460</v>
      </c>
      <c r="M5" s="4">
        <v>24303586</v>
      </c>
      <c r="N5" s="4">
        <v>55248639</v>
      </c>
      <c r="O5" s="4">
        <v>54097976</v>
      </c>
      <c r="P5" s="4">
        <v>1459425</v>
      </c>
      <c r="Q5" s="4">
        <v>3037345</v>
      </c>
      <c r="R5" s="2" t="s">
        <v>19</v>
      </c>
    </row>
    <row r="6" spans="1:18" x14ac:dyDescent="0.25">
      <c r="A6" s="5">
        <v>2025</v>
      </c>
      <c r="B6" s="5">
        <v>72.540000000000006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48234952</v>
      </c>
      <c r="I6" s="4">
        <v>10604428</v>
      </c>
      <c r="J6" s="4">
        <v>6959114</v>
      </c>
      <c r="K6" s="4">
        <v>7916632</v>
      </c>
      <c r="L6" s="4">
        <v>22754778</v>
      </c>
      <c r="M6" s="4">
        <v>20880043</v>
      </c>
      <c r="N6" s="4">
        <v>51877213</v>
      </c>
      <c r="O6" s="4">
        <v>49694652</v>
      </c>
      <c r="P6" s="4">
        <v>1340635</v>
      </c>
      <c r="Q6" s="4">
        <v>1339046</v>
      </c>
      <c r="R6" s="2" t="s">
        <v>19</v>
      </c>
    </row>
    <row r="7" spans="1:18" x14ac:dyDescent="0.25">
      <c r="A7" s="5">
        <v>2026</v>
      </c>
      <c r="B7" s="5">
        <v>78.56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43892427</v>
      </c>
      <c r="I7" s="4">
        <v>9961709</v>
      </c>
      <c r="J7" s="4">
        <v>5353109</v>
      </c>
      <c r="K7" s="4">
        <v>7093613</v>
      </c>
      <c r="L7" s="4">
        <v>21483996</v>
      </c>
      <c r="M7" s="4">
        <v>17808598</v>
      </c>
      <c r="N7" s="4">
        <v>48633872</v>
      </c>
      <c r="O7" s="4">
        <v>45291328</v>
      </c>
      <c r="P7" s="4">
        <v>1221844</v>
      </c>
      <c r="Q7" s="4">
        <v>1223268</v>
      </c>
      <c r="R7" s="2" t="s">
        <v>19</v>
      </c>
    </row>
    <row r="8" spans="1:18" x14ac:dyDescent="0.25">
      <c r="A8" s="5">
        <v>2027</v>
      </c>
      <c r="B8" s="5">
        <v>79.16</v>
      </c>
      <c r="C8" s="5">
        <v>55.15</v>
      </c>
      <c r="D8" s="5">
        <v>70.87</v>
      </c>
      <c r="E8" s="5">
        <v>23.6</v>
      </c>
      <c r="F8" s="5">
        <v>86.59</v>
      </c>
      <c r="H8" s="4">
        <v>41265049</v>
      </c>
      <c r="I8" s="4">
        <v>9297572</v>
      </c>
      <c r="J8" s="4">
        <v>5292773</v>
      </c>
      <c r="K8" s="4">
        <v>6499094</v>
      </c>
      <c r="L8" s="4">
        <v>20175610</v>
      </c>
      <c r="M8" s="4">
        <v>16421725</v>
      </c>
      <c r="N8" s="4">
        <v>47114812</v>
      </c>
      <c r="O8" s="4">
        <v>40888005</v>
      </c>
      <c r="P8" s="4">
        <v>1103054</v>
      </c>
      <c r="Q8" s="4">
        <v>1103220</v>
      </c>
      <c r="R8" s="2" t="s">
        <v>19</v>
      </c>
    </row>
    <row r="9" spans="1:18" x14ac:dyDescent="0.25">
      <c r="A9" s="5">
        <v>2028</v>
      </c>
      <c r="B9" s="5">
        <v>83.32</v>
      </c>
      <c r="C9" s="5">
        <v>57.91</v>
      </c>
      <c r="D9" s="5">
        <v>74.41</v>
      </c>
      <c r="E9" s="5">
        <v>24.77</v>
      </c>
      <c r="F9" s="5">
        <v>90.92</v>
      </c>
      <c r="H9" s="4">
        <v>38774413</v>
      </c>
      <c r="I9" s="4">
        <v>8616001</v>
      </c>
      <c r="J9" s="4">
        <v>5379086</v>
      </c>
      <c r="K9" s="4">
        <v>5928684</v>
      </c>
      <c r="L9" s="4">
        <v>18850641</v>
      </c>
      <c r="M9" s="4">
        <v>15521499</v>
      </c>
      <c r="N9" s="4">
        <v>45684197</v>
      </c>
      <c r="O9" s="4">
        <v>36484681</v>
      </c>
      <c r="P9" s="4">
        <v>984264</v>
      </c>
      <c r="Q9" s="4">
        <v>983332</v>
      </c>
      <c r="R9" s="2" t="s">
        <v>19</v>
      </c>
    </row>
    <row r="10" spans="1:18" x14ac:dyDescent="0.25">
      <c r="A10" s="5">
        <v>2029</v>
      </c>
      <c r="B10" s="5">
        <v>90.61</v>
      </c>
      <c r="C10" s="5">
        <v>60.81</v>
      </c>
      <c r="D10" s="5">
        <v>78.13</v>
      </c>
      <c r="E10" s="5">
        <v>26.02</v>
      </c>
      <c r="F10" s="5">
        <v>95.46</v>
      </c>
      <c r="H10" s="4">
        <v>36469465</v>
      </c>
      <c r="I10" s="4">
        <v>7939692</v>
      </c>
      <c r="J10" s="4">
        <v>5569488</v>
      </c>
      <c r="K10" s="4">
        <v>5410589</v>
      </c>
      <c r="L10" s="4">
        <v>17549695</v>
      </c>
      <c r="M10" s="4">
        <v>14775114</v>
      </c>
      <c r="N10" s="4">
        <v>44333454</v>
      </c>
      <c r="O10" s="4">
        <v>32081358</v>
      </c>
      <c r="P10" s="4">
        <v>865473</v>
      </c>
      <c r="Q10" s="4">
        <v>865776</v>
      </c>
      <c r="R10" s="2" t="s">
        <v>19</v>
      </c>
    </row>
    <row r="11" spans="1:18" x14ac:dyDescent="0.25">
      <c r="A11" s="5">
        <v>2030</v>
      </c>
      <c r="B11" s="5">
        <v>97.06</v>
      </c>
      <c r="C11" s="5">
        <v>63.85</v>
      </c>
      <c r="D11" s="5">
        <v>82.04</v>
      </c>
      <c r="E11" s="5">
        <v>27.32</v>
      </c>
      <c r="F11" s="5">
        <v>100.23</v>
      </c>
      <c r="H11" s="4">
        <v>33846802</v>
      </c>
      <c r="I11" s="4">
        <v>7252458</v>
      </c>
      <c r="J11" s="4">
        <v>5256464</v>
      </c>
      <c r="K11" s="4">
        <v>5106053</v>
      </c>
      <c r="L11" s="4">
        <v>16231828</v>
      </c>
      <c r="M11" s="4">
        <v>13400752</v>
      </c>
      <c r="N11" s="4">
        <v>42546031</v>
      </c>
      <c r="O11" s="4">
        <v>27678034</v>
      </c>
      <c r="P11" s="4">
        <v>746683</v>
      </c>
      <c r="Q11" s="4">
        <v>747311</v>
      </c>
      <c r="R11" s="2" t="s">
        <v>19</v>
      </c>
    </row>
    <row r="12" spans="1:18" x14ac:dyDescent="0.25">
      <c r="A12" s="5">
        <v>2031</v>
      </c>
      <c r="B12" s="5">
        <v>90.78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31309314</v>
      </c>
      <c r="I12" s="4">
        <v>6626277</v>
      </c>
      <c r="J12" s="4">
        <v>4932744</v>
      </c>
      <c r="K12" s="4">
        <v>4775314</v>
      </c>
      <c r="L12" s="4">
        <v>14974979</v>
      </c>
      <c r="M12" s="4">
        <v>12335425</v>
      </c>
      <c r="N12" s="4">
        <v>40737212</v>
      </c>
      <c r="O12" s="4">
        <v>26482846</v>
      </c>
      <c r="P12" s="4">
        <v>714440</v>
      </c>
      <c r="Q12" s="4">
        <v>714440</v>
      </c>
      <c r="R12" s="2" t="s">
        <v>19</v>
      </c>
    </row>
    <row r="13" spans="1:18" x14ac:dyDescent="0.25">
      <c r="A13" s="5">
        <v>2032</v>
      </c>
      <c r="B13" s="5">
        <v>91.22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28931781</v>
      </c>
      <c r="I13" s="4">
        <v>6037467</v>
      </c>
      <c r="J13" s="4">
        <v>4622529</v>
      </c>
      <c r="K13" s="4">
        <v>4469807</v>
      </c>
      <c r="L13" s="4">
        <v>13801978</v>
      </c>
      <c r="M13" s="4">
        <v>11328047</v>
      </c>
      <c r="N13" s="4">
        <v>38876018</v>
      </c>
      <c r="O13" s="4">
        <v>25287658</v>
      </c>
      <c r="P13" s="4">
        <v>682196</v>
      </c>
      <c r="Q13" s="4">
        <v>682033</v>
      </c>
      <c r="R13" s="2" t="s">
        <v>19</v>
      </c>
    </row>
    <row r="14" spans="1:18" x14ac:dyDescent="0.25">
      <c r="A14" s="5">
        <v>2033</v>
      </c>
      <c r="B14" s="5">
        <v>96.02</v>
      </c>
      <c r="C14" s="5">
        <v>73.91</v>
      </c>
      <c r="D14" s="5">
        <v>94.98</v>
      </c>
      <c r="E14" s="5">
        <v>31.62</v>
      </c>
      <c r="F14" s="5">
        <v>116.03</v>
      </c>
      <c r="H14" s="4">
        <v>26752642</v>
      </c>
      <c r="I14" s="4">
        <v>5491488</v>
      </c>
      <c r="J14" s="4">
        <v>4307624</v>
      </c>
      <c r="K14" s="4">
        <v>4204092</v>
      </c>
      <c r="L14" s="4">
        <v>12749438</v>
      </c>
      <c r="M14" s="4">
        <v>10375984</v>
      </c>
      <c r="N14" s="4">
        <v>37125878</v>
      </c>
      <c r="O14" s="4">
        <v>24092471</v>
      </c>
      <c r="P14" s="4">
        <v>649953</v>
      </c>
      <c r="Q14" s="4">
        <v>649971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24602496</v>
      </c>
      <c r="I15" s="4">
        <v>4975984</v>
      </c>
      <c r="J15" s="4">
        <v>3987465</v>
      </c>
      <c r="K15" s="4">
        <v>3918976</v>
      </c>
      <c r="L15" s="4">
        <v>11720071</v>
      </c>
      <c r="M15" s="4">
        <v>9448728</v>
      </c>
      <c r="N15" s="4">
        <v>35292279</v>
      </c>
      <c r="O15" s="4">
        <v>22897283</v>
      </c>
      <c r="P15" s="4">
        <v>617710</v>
      </c>
      <c r="Q15" s="4">
        <v>102821</v>
      </c>
      <c r="R15" s="2" t="s">
        <v>19</v>
      </c>
    </row>
    <row r="16" spans="1:18" x14ac:dyDescent="0.25">
      <c r="A16" s="5">
        <v>2035</v>
      </c>
      <c r="B16" s="5">
        <v>64.59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22698978</v>
      </c>
      <c r="I16" s="4">
        <v>4524983</v>
      </c>
      <c r="J16" s="4">
        <v>3662372</v>
      </c>
      <c r="K16" s="4">
        <v>3697496</v>
      </c>
      <c r="L16" s="4">
        <v>10814128</v>
      </c>
      <c r="M16" s="4">
        <v>8602216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58.78</v>
      </c>
      <c r="C17" s="5">
        <v>85.57</v>
      </c>
      <c r="D17" s="5">
        <v>109.95</v>
      </c>
      <c r="E17" s="5">
        <v>36.6</v>
      </c>
      <c r="F17" s="5">
        <v>134.32</v>
      </c>
      <c r="H17" s="4">
        <v>20524311</v>
      </c>
      <c r="I17" s="4">
        <v>4188931</v>
      </c>
      <c r="J17" s="4">
        <v>3316312</v>
      </c>
      <c r="K17" s="4">
        <v>3294320</v>
      </c>
      <c r="L17" s="4">
        <v>9724748</v>
      </c>
      <c r="M17" s="4">
        <v>7830112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58.92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18415418</v>
      </c>
      <c r="I18" s="4">
        <v>3958376</v>
      </c>
      <c r="J18" s="4">
        <v>2969775</v>
      </c>
      <c r="K18" s="4">
        <v>2864598</v>
      </c>
      <c r="L18" s="4">
        <v>8622668</v>
      </c>
      <c r="M18" s="4">
        <v>7170893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60.68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16296139</v>
      </c>
      <c r="I19" s="4">
        <v>3725559</v>
      </c>
      <c r="J19" s="4">
        <v>2617608</v>
      </c>
      <c r="K19" s="4">
        <v>2429160</v>
      </c>
      <c r="L19" s="4">
        <v>7523812</v>
      </c>
      <c r="M19" s="4">
        <v>6503564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46.92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14503252</v>
      </c>
      <c r="I20" s="4">
        <v>3551843</v>
      </c>
      <c r="J20" s="4">
        <v>2259910</v>
      </c>
      <c r="K20" s="4">
        <v>2168349</v>
      </c>
      <c r="L20" s="4">
        <v>6523150</v>
      </c>
      <c r="M20" s="4">
        <v>5902623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12813798</v>
      </c>
      <c r="I21" s="4">
        <v>3398932</v>
      </c>
      <c r="J21" s="4">
        <v>1896681</v>
      </c>
      <c r="K21" s="4">
        <v>1926572</v>
      </c>
      <c r="L21" s="4">
        <v>5591614</v>
      </c>
      <c r="M21" s="4">
        <v>5318923</v>
      </c>
      <c r="N21" s="4">
        <v>22709819</v>
      </c>
      <c r="O21" s="4">
        <v>15726156</v>
      </c>
      <c r="P21" s="2" t="s">
        <v>19</v>
      </c>
      <c r="Q21" s="2" t="s">
        <v>19</v>
      </c>
      <c r="R21" s="4">
        <v>-543789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11279482</v>
      </c>
      <c r="I22" s="4">
        <v>3239297</v>
      </c>
      <c r="J22" s="4">
        <v>1527591</v>
      </c>
      <c r="K22" s="4">
        <v>1760022</v>
      </c>
      <c r="L22" s="4">
        <v>4752572</v>
      </c>
      <c r="M22" s="4">
        <v>4739731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-2622260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9785668</v>
      </c>
      <c r="I23" s="4">
        <v>3074240</v>
      </c>
      <c r="J23" s="4">
        <v>1153276</v>
      </c>
      <c r="K23" s="4">
        <v>1582721</v>
      </c>
      <c r="L23" s="4">
        <v>3975431</v>
      </c>
      <c r="M23" s="4">
        <v>4157018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-2534090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8387264</v>
      </c>
      <c r="I24" s="4">
        <v>2921526</v>
      </c>
      <c r="J24" s="4">
        <v>773906</v>
      </c>
      <c r="K24" s="4">
        <v>1411415</v>
      </c>
      <c r="L24" s="4">
        <v>3280417</v>
      </c>
      <c r="M24" s="4">
        <v>3589300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-4613296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7081936</v>
      </c>
      <c r="I25" s="4">
        <v>2779657</v>
      </c>
      <c r="J25" s="4">
        <v>389463</v>
      </c>
      <c r="K25" s="4">
        <v>1234312</v>
      </c>
      <c r="L25" s="4">
        <v>2678505</v>
      </c>
      <c r="M25" s="4">
        <v>3034432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-3567103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5875754</v>
      </c>
      <c r="I26" s="4">
        <v>2648367</v>
      </c>
      <c r="J26" s="2" t="s">
        <v>19</v>
      </c>
      <c r="K26" s="4">
        <v>1061288</v>
      </c>
      <c r="L26" s="4">
        <v>2166099</v>
      </c>
      <c r="M26" s="4">
        <v>2492649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-2362591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5144131</v>
      </c>
      <c r="I27" s="4">
        <v>2532147</v>
      </c>
      <c r="J27" s="2" t="s">
        <v>19</v>
      </c>
      <c r="K27" s="4">
        <v>871494</v>
      </c>
      <c r="L27" s="4">
        <v>1740490</v>
      </c>
      <c r="M27" s="4">
        <v>2380218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-669756</v>
      </c>
    </row>
    <row r="28" spans="1:18" x14ac:dyDescent="0.25">
      <c r="A28" s="5">
        <v>2047</v>
      </c>
      <c r="B28" s="5">
        <v>63.23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4483603</v>
      </c>
      <c r="I28" s="4">
        <v>2427815</v>
      </c>
      <c r="J28" s="2" t="s">
        <v>19</v>
      </c>
      <c r="K28" s="4">
        <v>700897</v>
      </c>
      <c r="L28" s="4">
        <v>1354891</v>
      </c>
      <c r="M28" s="4">
        <v>2282146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66.959999999999994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3915394</v>
      </c>
      <c r="I29" s="4">
        <v>2330212</v>
      </c>
      <c r="J29" s="2" t="s">
        <v>19</v>
      </c>
      <c r="K29" s="4">
        <v>560422</v>
      </c>
      <c r="L29" s="4">
        <v>1024760</v>
      </c>
      <c r="M29" s="4">
        <v>2190399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72.36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3450857</v>
      </c>
      <c r="I30" s="4">
        <v>2237629</v>
      </c>
      <c r="J30" s="2" t="s">
        <v>19</v>
      </c>
      <c r="K30" s="4">
        <v>436038</v>
      </c>
      <c r="L30" s="4">
        <v>777190</v>
      </c>
      <c r="M30" s="4">
        <v>2103371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81.55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3085161</v>
      </c>
      <c r="I31" s="4">
        <v>2155879</v>
      </c>
      <c r="J31" s="2" t="s">
        <v>19</v>
      </c>
      <c r="K31" s="4">
        <v>332832</v>
      </c>
      <c r="L31" s="4">
        <v>596450</v>
      </c>
      <c r="M31" s="4">
        <v>2026526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12AD-E51A-4B45-A8ED-C4358CCA317E}">
  <dimension ref="A1:R31"/>
  <sheetViews>
    <sheetView workbookViewId="0"/>
  </sheetViews>
  <sheetFormatPr defaultColWidth="6.5703125" defaultRowHeight="15" x14ac:dyDescent="0.25"/>
  <cols>
    <col min="1" max="1" width="8.140625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36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68.94</v>
      </c>
      <c r="C4" s="5">
        <v>45.37</v>
      </c>
      <c r="D4" s="5">
        <v>58.31</v>
      </c>
      <c r="E4" s="5">
        <v>19.41</v>
      </c>
      <c r="F4" s="5">
        <v>71.23</v>
      </c>
      <c r="H4" s="4">
        <v>56741916</v>
      </c>
      <c r="I4" s="4">
        <v>12167134</v>
      </c>
      <c r="J4" s="4">
        <v>10972931</v>
      </c>
      <c r="K4" s="4">
        <v>8384072</v>
      </c>
      <c r="L4" s="4">
        <v>25217779</v>
      </c>
      <c r="M4" s="4">
        <v>27686785</v>
      </c>
      <c r="N4" s="4">
        <v>58354932</v>
      </c>
      <c r="O4" s="4">
        <v>58501299</v>
      </c>
      <c r="P4" s="4">
        <v>1578216</v>
      </c>
      <c r="Q4" s="4">
        <v>1577252</v>
      </c>
      <c r="R4" s="2" t="s">
        <v>19</v>
      </c>
    </row>
    <row r="5" spans="1:18" x14ac:dyDescent="0.25">
      <c r="A5" s="5">
        <v>2024</v>
      </c>
      <c r="B5" s="5">
        <v>68.58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52707247</v>
      </c>
      <c r="I5" s="4">
        <v>11200986</v>
      </c>
      <c r="J5" s="4">
        <v>9094768</v>
      </c>
      <c r="K5" s="4">
        <v>8191106</v>
      </c>
      <c r="L5" s="4">
        <v>24220388</v>
      </c>
      <c r="M5" s="4">
        <v>24233753</v>
      </c>
      <c r="N5" s="4">
        <v>55248639</v>
      </c>
      <c r="O5" s="4">
        <v>54097976</v>
      </c>
      <c r="P5" s="4">
        <v>1459425</v>
      </c>
      <c r="Q5" s="4">
        <v>1459625</v>
      </c>
      <c r="R5" s="2" t="s">
        <v>19</v>
      </c>
    </row>
    <row r="6" spans="1:18" x14ac:dyDescent="0.25">
      <c r="A6" s="5">
        <v>2025</v>
      </c>
      <c r="B6" s="5">
        <v>74.62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47985110</v>
      </c>
      <c r="I6" s="4">
        <v>10551160</v>
      </c>
      <c r="J6" s="4">
        <v>6959114</v>
      </c>
      <c r="K6" s="4">
        <v>7897967</v>
      </c>
      <c r="L6" s="4">
        <v>22576869</v>
      </c>
      <c r="M6" s="4">
        <v>20817292</v>
      </c>
      <c r="N6" s="4">
        <v>51877213</v>
      </c>
      <c r="O6" s="4">
        <v>49694652</v>
      </c>
      <c r="P6" s="4">
        <v>1340635</v>
      </c>
      <c r="Q6" s="4">
        <v>1340753</v>
      </c>
      <c r="R6" s="2" t="s">
        <v>19</v>
      </c>
    </row>
    <row r="7" spans="1:18" x14ac:dyDescent="0.25">
      <c r="A7" s="5">
        <v>2026</v>
      </c>
      <c r="B7" s="5">
        <v>77.459999999999994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43765329</v>
      </c>
      <c r="I7" s="4">
        <v>9918269</v>
      </c>
      <c r="J7" s="4">
        <v>5353109</v>
      </c>
      <c r="K7" s="4">
        <v>7090332</v>
      </c>
      <c r="L7" s="4">
        <v>21403619</v>
      </c>
      <c r="M7" s="4">
        <v>17763698</v>
      </c>
      <c r="N7" s="4">
        <v>48633872</v>
      </c>
      <c r="O7" s="4">
        <v>45291328</v>
      </c>
      <c r="P7" s="4">
        <v>1221844</v>
      </c>
      <c r="Q7" s="4">
        <v>1222490</v>
      </c>
      <c r="R7" s="2" t="s">
        <v>19</v>
      </c>
    </row>
    <row r="8" spans="1:18" x14ac:dyDescent="0.25">
      <c r="A8" s="5">
        <v>2027</v>
      </c>
      <c r="B8" s="5">
        <v>77.94</v>
      </c>
      <c r="C8" s="5">
        <v>55.15</v>
      </c>
      <c r="D8" s="5">
        <v>70.87</v>
      </c>
      <c r="E8" s="5">
        <v>23.6</v>
      </c>
      <c r="F8" s="5">
        <v>86.59</v>
      </c>
      <c r="H8" s="4">
        <v>41210962</v>
      </c>
      <c r="I8" s="4">
        <v>9269262</v>
      </c>
      <c r="J8" s="4">
        <v>5292773</v>
      </c>
      <c r="K8" s="4">
        <v>6507317</v>
      </c>
      <c r="L8" s="4">
        <v>20141609</v>
      </c>
      <c r="M8" s="4">
        <v>16397675</v>
      </c>
      <c r="N8" s="4">
        <v>47114812</v>
      </c>
      <c r="O8" s="4">
        <v>40888005</v>
      </c>
      <c r="P8" s="4">
        <v>1103054</v>
      </c>
      <c r="Q8" s="4">
        <v>1102490</v>
      </c>
      <c r="R8" s="2" t="s">
        <v>19</v>
      </c>
    </row>
    <row r="9" spans="1:18" x14ac:dyDescent="0.25">
      <c r="A9" s="5">
        <v>2028</v>
      </c>
      <c r="B9" s="5">
        <v>82.06</v>
      </c>
      <c r="C9" s="5">
        <v>57.91</v>
      </c>
      <c r="D9" s="5">
        <v>74.41</v>
      </c>
      <c r="E9" s="5">
        <v>24.77</v>
      </c>
      <c r="F9" s="5">
        <v>90.92</v>
      </c>
      <c r="H9" s="4">
        <v>38772723</v>
      </c>
      <c r="I9" s="4">
        <v>8601718</v>
      </c>
      <c r="J9" s="4">
        <v>5379086</v>
      </c>
      <c r="K9" s="4">
        <v>5944814</v>
      </c>
      <c r="L9" s="4">
        <v>18847105</v>
      </c>
      <c r="M9" s="4">
        <v>15513980</v>
      </c>
      <c r="N9" s="4">
        <v>45684197</v>
      </c>
      <c r="O9" s="4">
        <v>36484681</v>
      </c>
      <c r="P9" s="4">
        <v>984264</v>
      </c>
      <c r="Q9" s="4">
        <v>984270</v>
      </c>
      <c r="R9" s="2" t="s">
        <v>19</v>
      </c>
    </row>
    <row r="10" spans="1:18" x14ac:dyDescent="0.25">
      <c r="A10" s="5">
        <v>2029</v>
      </c>
      <c r="B10" s="5">
        <v>89.31</v>
      </c>
      <c r="C10" s="5">
        <v>60.81</v>
      </c>
      <c r="D10" s="5">
        <v>78.13</v>
      </c>
      <c r="E10" s="5">
        <v>26.02</v>
      </c>
      <c r="F10" s="5">
        <v>95.46</v>
      </c>
      <c r="H10" s="4">
        <v>36494078</v>
      </c>
      <c r="I10" s="4">
        <v>7937232</v>
      </c>
      <c r="J10" s="4">
        <v>5569488</v>
      </c>
      <c r="K10" s="4">
        <v>5431814</v>
      </c>
      <c r="L10" s="4">
        <v>17555544</v>
      </c>
      <c r="M10" s="4">
        <v>14780514</v>
      </c>
      <c r="N10" s="4">
        <v>44333454</v>
      </c>
      <c r="O10" s="4">
        <v>32081358</v>
      </c>
      <c r="P10" s="4">
        <v>865473</v>
      </c>
      <c r="Q10" s="4">
        <v>865178</v>
      </c>
      <c r="R10" s="2" t="s">
        <v>19</v>
      </c>
    </row>
    <row r="11" spans="1:18" x14ac:dyDescent="0.25">
      <c r="A11" s="5">
        <v>2030</v>
      </c>
      <c r="B11" s="5">
        <v>95.6</v>
      </c>
      <c r="C11" s="5">
        <v>63.85</v>
      </c>
      <c r="D11" s="5">
        <v>82.04</v>
      </c>
      <c r="E11" s="5">
        <v>27.32</v>
      </c>
      <c r="F11" s="5">
        <v>100.23</v>
      </c>
      <c r="H11" s="4">
        <v>33889999</v>
      </c>
      <c r="I11" s="4">
        <v>7258463</v>
      </c>
      <c r="J11" s="4">
        <v>5256464</v>
      </c>
      <c r="K11" s="4">
        <v>5131118</v>
      </c>
      <c r="L11" s="4">
        <v>16243954</v>
      </c>
      <c r="M11" s="4">
        <v>13414604</v>
      </c>
      <c r="N11" s="4">
        <v>42546031</v>
      </c>
      <c r="O11" s="4">
        <v>27678034</v>
      </c>
      <c r="P11" s="4">
        <v>746683</v>
      </c>
      <c r="Q11" s="4">
        <v>747086</v>
      </c>
      <c r="R11" s="2" t="s">
        <v>19</v>
      </c>
    </row>
    <row r="12" spans="1:18" x14ac:dyDescent="0.25">
      <c r="A12" s="5">
        <v>2031</v>
      </c>
      <c r="B12" s="5">
        <v>89.77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31361387</v>
      </c>
      <c r="I12" s="4">
        <v>6636578</v>
      </c>
      <c r="J12" s="4">
        <v>4932744</v>
      </c>
      <c r="K12" s="4">
        <v>4802796</v>
      </c>
      <c r="L12" s="4">
        <v>14989269</v>
      </c>
      <c r="M12" s="4">
        <v>12352853</v>
      </c>
      <c r="N12" s="4">
        <v>40737212</v>
      </c>
      <c r="O12" s="4">
        <v>26482846</v>
      </c>
      <c r="P12" s="4">
        <v>714440</v>
      </c>
      <c r="Q12" s="4">
        <v>714889</v>
      </c>
      <c r="R12" s="2" t="s">
        <v>19</v>
      </c>
    </row>
    <row r="13" spans="1:18" x14ac:dyDescent="0.25">
      <c r="A13" s="5">
        <v>2032</v>
      </c>
      <c r="B13" s="5">
        <v>90.45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28984635</v>
      </c>
      <c r="I13" s="4">
        <v>6048326</v>
      </c>
      <c r="J13" s="4">
        <v>4622529</v>
      </c>
      <c r="K13" s="4">
        <v>4497041</v>
      </c>
      <c r="L13" s="4">
        <v>13816738</v>
      </c>
      <c r="M13" s="4">
        <v>11345163</v>
      </c>
      <c r="N13" s="4">
        <v>38876018</v>
      </c>
      <c r="O13" s="4">
        <v>25287658</v>
      </c>
      <c r="P13" s="4">
        <v>682196</v>
      </c>
      <c r="Q13" s="4">
        <v>437432</v>
      </c>
      <c r="R13" s="2" t="s">
        <v>19</v>
      </c>
    </row>
    <row r="14" spans="1:18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F14" s="5">
        <v>116.03</v>
      </c>
      <c r="H14" s="4">
        <v>26801549</v>
      </c>
      <c r="I14" s="4">
        <v>5501383</v>
      </c>
      <c r="J14" s="4">
        <v>4307624</v>
      </c>
      <c r="K14" s="4">
        <v>4231012</v>
      </c>
      <c r="L14" s="4">
        <v>12761530</v>
      </c>
      <c r="M14" s="4">
        <v>10391520</v>
      </c>
      <c r="N14" s="4">
        <v>37125878</v>
      </c>
      <c r="O14" s="4">
        <v>24092471</v>
      </c>
      <c r="P14" s="4">
        <v>649953</v>
      </c>
      <c r="Q14" s="4">
        <v>405989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24642742</v>
      </c>
      <c r="I15" s="4">
        <v>4984370</v>
      </c>
      <c r="J15" s="4">
        <v>3987465</v>
      </c>
      <c r="K15" s="4">
        <v>3943745</v>
      </c>
      <c r="L15" s="4">
        <v>11727161</v>
      </c>
      <c r="M15" s="4">
        <v>9461783</v>
      </c>
      <c r="N15" s="4">
        <v>35292279</v>
      </c>
      <c r="O15" s="4">
        <v>22897283</v>
      </c>
      <c r="P15" s="4">
        <v>617710</v>
      </c>
      <c r="Q15" s="4">
        <v>31752</v>
      </c>
      <c r="R15" s="2" t="s">
        <v>19</v>
      </c>
    </row>
    <row r="16" spans="1:18" x14ac:dyDescent="0.25">
      <c r="A16" s="5">
        <v>2035</v>
      </c>
      <c r="B16" s="5">
        <v>64.53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22736478</v>
      </c>
      <c r="I16" s="4">
        <v>4531759</v>
      </c>
      <c r="J16" s="4">
        <v>3662372</v>
      </c>
      <c r="K16" s="4">
        <v>3721584</v>
      </c>
      <c r="L16" s="4">
        <v>10820764</v>
      </c>
      <c r="M16" s="4">
        <v>8613154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58.78</v>
      </c>
      <c r="C17" s="5">
        <v>85.57</v>
      </c>
      <c r="D17" s="5">
        <v>109.95</v>
      </c>
      <c r="E17" s="5">
        <v>36.6</v>
      </c>
      <c r="F17" s="5">
        <v>134.32</v>
      </c>
      <c r="H17" s="4">
        <v>20557884</v>
      </c>
      <c r="I17" s="4">
        <v>4193734</v>
      </c>
      <c r="J17" s="4">
        <v>3316312</v>
      </c>
      <c r="K17" s="4">
        <v>3315359</v>
      </c>
      <c r="L17" s="4">
        <v>9732479</v>
      </c>
      <c r="M17" s="4">
        <v>7838369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59.25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18439382</v>
      </c>
      <c r="I18" s="4">
        <v>3960965</v>
      </c>
      <c r="J18" s="4">
        <v>2969775</v>
      </c>
      <c r="K18" s="4">
        <v>2882537</v>
      </c>
      <c r="L18" s="4">
        <v>8626106</v>
      </c>
      <c r="M18" s="4">
        <v>7176363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61.2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16313934</v>
      </c>
      <c r="I19" s="4">
        <v>3725080</v>
      </c>
      <c r="J19" s="4">
        <v>2617608</v>
      </c>
      <c r="K19" s="4">
        <v>2444314</v>
      </c>
      <c r="L19" s="4">
        <v>7526931</v>
      </c>
      <c r="M19" s="4">
        <v>6505510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47.16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14520147</v>
      </c>
      <c r="I20" s="4">
        <v>3551954</v>
      </c>
      <c r="J20" s="4">
        <v>2259910</v>
      </c>
      <c r="K20" s="4">
        <v>2181899</v>
      </c>
      <c r="L20" s="4">
        <v>6526384</v>
      </c>
      <c r="M20" s="4">
        <v>5904626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12828637</v>
      </c>
      <c r="I21" s="4">
        <v>3398977</v>
      </c>
      <c r="J21" s="4">
        <v>1896681</v>
      </c>
      <c r="K21" s="4">
        <v>1938755</v>
      </c>
      <c r="L21" s="4">
        <v>5594224</v>
      </c>
      <c r="M21" s="4">
        <v>5320402</v>
      </c>
      <c r="N21" s="4">
        <v>22709819</v>
      </c>
      <c r="O21" s="4">
        <v>15726156</v>
      </c>
      <c r="P21" s="2" t="s">
        <v>19</v>
      </c>
      <c r="Q21" s="2" t="s">
        <v>19</v>
      </c>
      <c r="R21" s="4">
        <v>-393997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11292763</v>
      </c>
      <c r="I22" s="4">
        <v>3239230</v>
      </c>
      <c r="J22" s="4">
        <v>1527591</v>
      </c>
      <c r="K22" s="4">
        <v>1771313</v>
      </c>
      <c r="L22" s="4">
        <v>4754630</v>
      </c>
      <c r="M22" s="4">
        <v>4740740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-2596748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9796808</v>
      </c>
      <c r="I23" s="4">
        <v>3073944</v>
      </c>
      <c r="J23" s="4">
        <v>1153276</v>
      </c>
      <c r="K23" s="4">
        <v>1592942</v>
      </c>
      <c r="L23" s="4">
        <v>3976646</v>
      </c>
      <c r="M23" s="4">
        <v>4157476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-2509968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8395983</v>
      </c>
      <c r="I24" s="4">
        <v>2920783</v>
      </c>
      <c r="J24" s="4">
        <v>773906</v>
      </c>
      <c r="K24" s="4">
        <v>1420434</v>
      </c>
      <c r="L24" s="4">
        <v>3280861</v>
      </c>
      <c r="M24" s="4">
        <v>3589043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-4598217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7087964</v>
      </c>
      <c r="I25" s="4">
        <v>2778128</v>
      </c>
      <c r="J25" s="4">
        <v>389463</v>
      </c>
      <c r="K25" s="4">
        <v>1242021</v>
      </c>
      <c r="L25" s="4">
        <v>2678353</v>
      </c>
      <c r="M25" s="4">
        <v>3033195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-3558030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5878775</v>
      </c>
      <c r="I26" s="4">
        <v>2645601</v>
      </c>
      <c r="J26" s="2" t="s">
        <v>19</v>
      </c>
      <c r="K26" s="4">
        <v>1067643</v>
      </c>
      <c r="L26" s="4">
        <v>2165531</v>
      </c>
      <c r="M26" s="4">
        <v>2490068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-2359956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5143457</v>
      </c>
      <c r="I27" s="4">
        <v>2527640</v>
      </c>
      <c r="J27" s="2" t="s">
        <v>19</v>
      </c>
      <c r="K27" s="4">
        <v>876108</v>
      </c>
      <c r="L27" s="4">
        <v>1739709</v>
      </c>
      <c r="M27" s="4">
        <v>2375982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-688339</v>
      </c>
    </row>
    <row r="28" spans="1:18" x14ac:dyDescent="0.25">
      <c r="A28" s="5">
        <v>2047</v>
      </c>
      <c r="B28" s="5">
        <v>63.18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4479360</v>
      </c>
      <c r="I28" s="4">
        <v>2421129</v>
      </c>
      <c r="J28" s="2" t="s">
        <v>19</v>
      </c>
      <c r="K28" s="4">
        <v>704103</v>
      </c>
      <c r="L28" s="4">
        <v>1354128</v>
      </c>
      <c r="M28" s="4">
        <v>2275862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66.84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3907903</v>
      </c>
      <c r="I29" s="4">
        <v>2321150</v>
      </c>
      <c r="J29" s="2" t="s">
        <v>19</v>
      </c>
      <c r="K29" s="4">
        <v>562502</v>
      </c>
      <c r="L29" s="4">
        <v>1024252</v>
      </c>
      <c r="M29" s="4">
        <v>2181881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72.09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3440472</v>
      </c>
      <c r="I30" s="4">
        <v>2226397</v>
      </c>
      <c r="J30" s="2" t="s">
        <v>19</v>
      </c>
      <c r="K30" s="4">
        <v>437246</v>
      </c>
      <c r="L30" s="4">
        <v>776829</v>
      </c>
      <c r="M30" s="4">
        <v>2092814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80.849999999999994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3072775</v>
      </c>
      <c r="I31" s="4">
        <v>2142998</v>
      </c>
      <c r="J31" s="2" t="s">
        <v>19</v>
      </c>
      <c r="K31" s="4">
        <v>333563</v>
      </c>
      <c r="L31" s="4">
        <v>596213</v>
      </c>
      <c r="M31" s="4">
        <v>2014419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EF86-EB9A-497A-A049-01980642F4B6}">
  <dimension ref="A1:R31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37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63.27</v>
      </c>
      <c r="C4" s="5">
        <v>45.37</v>
      </c>
      <c r="D4" s="5">
        <v>58.31</v>
      </c>
      <c r="E4" s="5">
        <v>19.41</v>
      </c>
      <c r="F4" s="5">
        <v>71.23</v>
      </c>
      <c r="H4" s="4">
        <v>56905294</v>
      </c>
      <c r="I4" s="4">
        <v>12237018</v>
      </c>
      <c r="J4" s="4">
        <v>10972931</v>
      </c>
      <c r="K4" s="4">
        <v>8409909</v>
      </c>
      <c r="L4" s="4">
        <v>25285437</v>
      </c>
      <c r="M4" s="4">
        <v>27773337</v>
      </c>
      <c r="N4" s="4">
        <v>58354932</v>
      </c>
      <c r="O4" s="4">
        <v>58501299</v>
      </c>
      <c r="P4" s="4">
        <v>1578216</v>
      </c>
      <c r="Q4" s="4">
        <v>1574880</v>
      </c>
      <c r="R4" s="2" t="s">
        <v>19</v>
      </c>
    </row>
    <row r="5" spans="1:18" x14ac:dyDescent="0.25">
      <c r="A5" s="5">
        <v>2024</v>
      </c>
      <c r="B5" s="5">
        <v>64.66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52882721</v>
      </c>
      <c r="I5" s="4">
        <v>11272558</v>
      </c>
      <c r="J5" s="4">
        <v>9094768</v>
      </c>
      <c r="K5" s="4">
        <v>8215640</v>
      </c>
      <c r="L5" s="4">
        <v>24299755</v>
      </c>
      <c r="M5" s="4">
        <v>24319477</v>
      </c>
      <c r="N5" s="4">
        <v>55248639</v>
      </c>
      <c r="O5" s="4">
        <v>54097976</v>
      </c>
      <c r="P5" s="4">
        <v>1459425</v>
      </c>
      <c r="Q5" s="4">
        <v>1462761</v>
      </c>
      <c r="R5" s="2" t="s">
        <v>19</v>
      </c>
    </row>
    <row r="6" spans="1:18" x14ac:dyDescent="0.25">
      <c r="A6" s="5">
        <v>2025</v>
      </c>
      <c r="B6" s="5">
        <v>69.290000000000006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48263133</v>
      </c>
      <c r="I6" s="4">
        <v>10645201</v>
      </c>
      <c r="J6" s="4">
        <v>6959114</v>
      </c>
      <c r="K6" s="4">
        <v>7934070</v>
      </c>
      <c r="L6" s="4">
        <v>22724749</v>
      </c>
      <c r="M6" s="4">
        <v>20929651</v>
      </c>
      <c r="N6" s="4">
        <v>51877213</v>
      </c>
      <c r="O6" s="4">
        <v>49694652</v>
      </c>
      <c r="P6" s="4">
        <v>1340635</v>
      </c>
      <c r="Q6" s="4">
        <v>1340635</v>
      </c>
      <c r="R6" s="2" t="s">
        <v>19</v>
      </c>
    </row>
    <row r="7" spans="1:18" x14ac:dyDescent="0.25">
      <c r="A7" s="5">
        <v>2026</v>
      </c>
      <c r="B7" s="5">
        <v>72.599999999999994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44106413</v>
      </c>
      <c r="I7" s="4">
        <v>10035252</v>
      </c>
      <c r="J7" s="4">
        <v>5353109</v>
      </c>
      <c r="K7" s="4">
        <v>7164453</v>
      </c>
      <c r="L7" s="4">
        <v>21553599</v>
      </c>
      <c r="M7" s="4">
        <v>17913218</v>
      </c>
      <c r="N7" s="4">
        <v>48633872</v>
      </c>
      <c r="O7" s="4">
        <v>45291328</v>
      </c>
      <c r="P7" s="4">
        <v>1221844</v>
      </c>
      <c r="Q7" s="4">
        <v>1220663</v>
      </c>
      <c r="R7" s="2" t="s">
        <v>19</v>
      </c>
    </row>
    <row r="8" spans="1:18" x14ac:dyDescent="0.25">
      <c r="A8" s="5">
        <v>2027</v>
      </c>
      <c r="B8" s="5">
        <v>74.63</v>
      </c>
      <c r="C8" s="5">
        <v>55.15</v>
      </c>
      <c r="D8" s="5">
        <v>70.87</v>
      </c>
      <c r="E8" s="5">
        <v>23.6</v>
      </c>
      <c r="F8" s="5">
        <v>86.59</v>
      </c>
      <c r="H8" s="4">
        <v>41598558</v>
      </c>
      <c r="I8" s="4">
        <v>9405076</v>
      </c>
      <c r="J8" s="4">
        <v>5292773</v>
      </c>
      <c r="K8" s="4">
        <v>6599609</v>
      </c>
      <c r="L8" s="4">
        <v>20301100</v>
      </c>
      <c r="M8" s="4">
        <v>16567850</v>
      </c>
      <c r="N8" s="4">
        <v>47114812</v>
      </c>
      <c r="O8" s="4">
        <v>40888005</v>
      </c>
      <c r="P8" s="4">
        <v>1103054</v>
      </c>
      <c r="Q8" s="4">
        <v>1102350</v>
      </c>
      <c r="R8" s="2" t="s">
        <v>19</v>
      </c>
    </row>
    <row r="9" spans="1:18" x14ac:dyDescent="0.25">
      <c r="A9" s="5">
        <v>2028</v>
      </c>
      <c r="B9" s="5">
        <v>78.38</v>
      </c>
      <c r="C9" s="5">
        <v>57.91</v>
      </c>
      <c r="D9" s="5">
        <v>74.41</v>
      </c>
      <c r="E9" s="5">
        <v>24.77</v>
      </c>
      <c r="F9" s="5">
        <v>90.92</v>
      </c>
      <c r="H9" s="4">
        <v>39178642</v>
      </c>
      <c r="I9" s="4">
        <v>8748492</v>
      </c>
      <c r="J9" s="4">
        <v>5379086</v>
      </c>
      <c r="K9" s="4">
        <v>6047695</v>
      </c>
      <c r="L9" s="4">
        <v>19003368</v>
      </c>
      <c r="M9" s="4">
        <v>15696834</v>
      </c>
      <c r="N9" s="4">
        <v>45684197</v>
      </c>
      <c r="O9" s="4">
        <v>36484681</v>
      </c>
      <c r="P9" s="4">
        <v>984264</v>
      </c>
      <c r="Q9" s="4">
        <v>986148</v>
      </c>
      <c r="R9" s="2" t="s">
        <v>19</v>
      </c>
    </row>
    <row r="10" spans="1:18" x14ac:dyDescent="0.25">
      <c r="A10" s="5">
        <v>2029</v>
      </c>
      <c r="B10" s="5">
        <v>84.64</v>
      </c>
      <c r="C10" s="5">
        <v>60.81</v>
      </c>
      <c r="D10" s="5">
        <v>78.13</v>
      </c>
      <c r="E10" s="5">
        <v>26.02</v>
      </c>
      <c r="F10" s="5">
        <v>95.46</v>
      </c>
      <c r="H10" s="4">
        <v>36900386</v>
      </c>
      <c r="I10" s="4">
        <v>8087109</v>
      </c>
      <c r="J10" s="4">
        <v>5569488</v>
      </c>
      <c r="K10" s="4">
        <v>5540309</v>
      </c>
      <c r="L10" s="4">
        <v>17703479</v>
      </c>
      <c r="M10" s="4">
        <v>14965985</v>
      </c>
      <c r="N10" s="4">
        <v>44333454</v>
      </c>
      <c r="O10" s="4">
        <v>32081358</v>
      </c>
      <c r="P10" s="4">
        <v>865473</v>
      </c>
      <c r="Q10" s="4">
        <v>863907</v>
      </c>
      <c r="R10" s="2" t="s">
        <v>19</v>
      </c>
    </row>
    <row r="11" spans="1:18" x14ac:dyDescent="0.25">
      <c r="A11" s="5">
        <v>2030</v>
      </c>
      <c r="B11" s="5">
        <v>91.27</v>
      </c>
      <c r="C11" s="5">
        <v>63.85</v>
      </c>
      <c r="D11" s="5">
        <v>82.04</v>
      </c>
      <c r="E11" s="5">
        <v>27.32</v>
      </c>
      <c r="F11" s="5">
        <v>100.23</v>
      </c>
      <c r="H11" s="4">
        <v>34282076</v>
      </c>
      <c r="I11" s="4">
        <v>7400395</v>
      </c>
      <c r="J11" s="4">
        <v>5256464</v>
      </c>
      <c r="K11" s="4">
        <v>5239152</v>
      </c>
      <c r="L11" s="4">
        <v>16386064</v>
      </c>
      <c r="M11" s="4">
        <v>13584905</v>
      </c>
      <c r="N11" s="4">
        <v>42546031</v>
      </c>
      <c r="O11" s="4">
        <v>27678034</v>
      </c>
      <c r="P11" s="4">
        <v>746683</v>
      </c>
      <c r="Q11" s="4">
        <v>748249</v>
      </c>
      <c r="R11" s="2" t="s">
        <v>19</v>
      </c>
    </row>
    <row r="12" spans="1:18" x14ac:dyDescent="0.25">
      <c r="A12" s="5">
        <v>2031</v>
      </c>
      <c r="B12" s="5">
        <v>88.63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31709908</v>
      </c>
      <c r="I12" s="4">
        <v>6758871</v>
      </c>
      <c r="J12" s="4">
        <v>4932744</v>
      </c>
      <c r="K12" s="4">
        <v>4903184</v>
      </c>
      <c r="L12" s="4">
        <v>15115109</v>
      </c>
      <c r="M12" s="4">
        <v>12499372</v>
      </c>
      <c r="N12" s="4">
        <v>40737212</v>
      </c>
      <c r="O12" s="4">
        <v>26482846</v>
      </c>
      <c r="P12" s="4">
        <v>714440</v>
      </c>
      <c r="Q12" s="4">
        <v>713889</v>
      </c>
      <c r="R12" s="2" t="s">
        <v>19</v>
      </c>
    </row>
    <row r="13" spans="1:18" x14ac:dyDescent="0.25">
      <c r="A13" s="5">
        <v>2032</v>
      </c>
      <c r="B13" s="5">
        <v>90.45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29277636</v>
      </c>
      <c r="I13" s="4">
        <v>6141723</v>
      </c>
      <c r="J13" s="4">
        <v>4622529</v>
      </c>
      <c r="K13" s="4">
        <v>4586805</v>
      </c>
      <c r="L13" s="4">
        <v>13926579</v>
      </c>
      <c r="M13" s="4">
        <v>11459596</v>
      </c>
      <c r="N13" s="4">
        <v>38876018</v>
      </c>
      <c r="O13" s="4">
        <v>25287658</v>
      </c>
      <c r="P13" s="4">
        <v>682196</v>
      </c>
      <c r="Q13" s="4">
        <v>547515</v>
      </c>
      <c r="R13" s="2" t="s">
        <v>19</v>
      </c>
    </row>
    <row r="14" spans="1:18" x14ac:dyDescent="0.25">
      <c r="A14" s="5">
        <v>2033</v>
      </c>
      <c r="B14" s="5">
        <v>101.52</v>
      </c>
      <c r="C14" s="5">
        <v>73.91</v>
      </c>
      <c r="D14" s="5">
        <v>94.98</v>
      </c>
      <c r="E14" s="5">
        <v>31.62</v>
      </c>
      <c r="F14" s="5">
        <v>116.03</v>
      </c>
      <c r="H14" s="4">
        <v>27001077</v>
      </c>
      <c r="I14" s="4">
        <v>5561217</v>
      </c>
      <c r="J14" s="4">
        <v>4307624</v>
      </c>
      <c r="K14" s="4">
        <v>4303114</v>
      </c>
      <c r="L14" s="4">
        <v>12829123</v>
      </c>
      <c r="M14" s="4">
        <v>10468343</v>
      </c>
      <c r="N14" s="4">
        <v>37125878</v>
      </c>
      <c r="O14" s="4">
        <v>24092471</v>
      </c>
      <c r="P14" s="4">
        <v>649953</v>
      </c>
      <c r="Q14" s="4">
        <v>785166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24803509</v>
      </c>
      <c r="I15" s="4">
        <v>5010953</v>
      </c>
      <c r="J15" s="4">
        <v>3987465</v>
      </c>
      <c r="K15" s="4">
        <v>4011474</v>
      </c>
      <c r="L15" s="4">
        <v>11793617</v>
      </c>
      <c r="M15" s="4">
        <v>9505306</v>
      </c>
      <c r="N15" s="4">
        <v>35292279</v>
      </c>
      <c r="O15" s="4">
        <v>22897283</v>
      </c>
      <c r="P15" s="4">
        <v>617710</v>
      </c>
      <c r="Q15" s="4">
        <v>291958</v>
      </c>
      <c r="R15" s="2" t="s">
        <v>19</v>
      </c>
    </row>
    <row r="16" spans="1:18" x14ac:dyDescent="0.25">
      <c r="A16" s="5">
        <v>2035</v>
      </c>
      <c r="B16" s="5">
        <v>60.83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22857246</v>
      </c>
      <c r="I16" s="4">
        <v>4530794</v>
      </c>
      <c r="J16" s="4">
        <v>3662372</v>
      </c>
      <c r="K16" s="4">
        <v>3786602</v>
      </c>
      <c r="L16" s="4">
        <v>10877478</v>
      </c>
      <c r="M16" s="4">
        <v>8628811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57.38</v>
      </c>
      <c r="C17" s="5">
        <v>85.57</v>
      </c>
      <c r="D17" s="5">
        <v>109.95</v>
      </c>
      <c r="E17" s="5">
        <v>36.6</v>
      </c>
      <c r="F17" s="5">
        <v>134.32</v>
      </c>
      <c r="H17" s="4">
        <v>20651023</v>
      </c>
      <c r="I17" s="4">
        <v>4179067</v>
      </c>
      <c r="J17" s="4">
        <v>3316312</v>
      </c>
      <c r="K17" s="4">
        <v>3379634</v>
      </c>
      <c r="L17" s="4">
        <v>9776010</v>
      </c>
      <c r="M17" s="4">
        <v>7838459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57.54</v>
      </c>
      <c r="C18" s="5">
        <v>89.84</v>
      </c>
      <c r="D18" s="5">
        <v>115.44</v>
      </c>
      <c r="E18" s="5">
        <v>38.43</v>
      </c>
      <c r="F18" s="5">
        <v>141.04</v>
      </c>
      <c r="H18" s="4">
        <v>18528607</v>
      </c>
      <c r="I18" s="4">
        <v>3920259</v>
      </c>
      <c r="J18" s="4">
        <v>2969775</v>
      </c>
      <c r="K18" s="4">
        <v>2944901</v>
      </c>
      <c r="L18" s="4">
        <v>8693672</v>
      </c>
      <c r="M18" s="4">
        <v>7149730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57.43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16415551</v>
      </c>
      <c r="I19" s="4">
        <v>3714303</v>
      </c>
      <c r="J19" s="4">
        <v>2617608</v>
      </c>
      <c r="K19" s="4">
        <v>2502924</v>
      </c>
      <c r="L19" s="4">
        <v>7580715</v>
      </c>
      <c r="M19" s="4">
        <v>6504889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47.21</v>
      </c>
      <c r="C20" s="5">
        <v>99.05</v>
      </c>
      <c r="D20" s="5">
        <v>127.27</v>
      </c>
      <c r="E20" s="5">
        <v>42.38</v>
      </c>
      <c r="F20" s="5">
        <v>155.49</v>
      </c>
      <c r="H20" s="4">
        <v>14607074</v>
      </c>
      <c r="I20" s="4">
        <v>3551158</v>
      </c>
      <c r="J20" s="4">
        <v>2259910</v>
      </c>
      <c r="K20" s="4">
        <v>2234300</v>
      </c>
      <c r="L20" s="4">
        <v>6561706</v>
      </c>
      <c r="M20" s="4">
        <v>5911224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45.88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12896212</v>
      </c>
      <c r="I21" s="4">
        <v>3397109</v>
      </c>
      <c r="J21" s="4">
        <v>1896681</v>
      </c>
      <c r="K21" s="4">
        <v>1986847</v>
      </c>
      <c r="L21" s="4">
        <v>5615575</v>
      </c>
      <c r="M21" s="4">
        <v>5324315</v>
      </c>
      <c r="N21" s="4">
        <v>22709819</v>
      </c>
      <c r="O21" s="4">
        <v>15726156</v>
      </c>
      <c r="P21" s="2" t="s">
        <v>19</v>
      </c>
      <c r="Q21" s="2" t="s">
        <v>19</v>
      </c>
      <c r="R21" s="2" t="s">
        <v>19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11347770</v>
      </c>
      <c r="I22" s="4">
        <v>3235020</v>
      </c>
      <c r="J22" s="4">
        <v>1527591</v>
      </c>
      <c r="K22" s="4">
        <v>1818690</v>
      </c>
      <c r="L22" s="4">
        <v>4766469</v>
      </c>
      <c r="M22" s="4">
        <v>4741284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-455821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9835927</v>
      </c>
      <c r="I23" s="4">
        <v>3064836</v>
      </c>
      <c r="J23" s="4">
        <v>1153276</v>
      </c>
      <c r="K23" s="4">
        <v>1637993</v>
      </c>
      <c r="L23" s="4">
        <v>3979822</v>
      </c>
      <c r="M23" s="4">
        <v>4152157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-2170664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8416810</v>
      </c>
      <c r="I24" s="4">
        <v>2902564</v>
      </c>
      <c r="J24" s="4">
        <v>773906</v>
      </c>
      <c r="K24" s="4">
        <v>1461340</v>
      </c>
      <c r="L24" s="4">
        <v>3279000</v>
      </c>
      <c r="M24" s="4">
        <v>3573922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-4265690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7083346</v>
      </c>
      <c r="I25" s="4">
        <v>2745155</v>
      </c>
      <c r="J25" s="4">
        <v>389463</v>
      </c>
      <c r="K25" s="4">
        <v>1277108</v>
      </c>
      <c r="L25" s="4">
        <v>2671620</v>
      </c>
      <c r="M25" s="4">
        <v>3003113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-3516045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5843575</v>
      </c>
      <c r="I26" s="4">
        <v>2591674</v>
      </c>
      <c r="J26" s="2" t="s">
        <v>19</v>
      </c>
      <c r="K26" s="4">
        <v>1095739</v>
      </c>
      <c r="L26" s="4">
        <v>2156162</v>
      </c>
      <c r="M26" s="4">
        <v>2439460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-2714821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5073321</v>
      </c>
      <c r="I27" s="4">
        <v>2447852</v>
      </c>
      <c r="J27" s="2" t="s">
        <v>19</v>
      </c>
      <c r="K27" s="4">
        <v>895228</v>
      </c>
      <c r="L27" s="4">
        <v>1730241</v>
      </c>
      <c r="M27" s="4">
        <v>2300981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-1256201</v>
      </c>
    </row>
    <row r="28" spans="1:18" x14ac:dyDescent="0.25">
      <c r="A28" s="5">
        <v>2047</v>
      </c>
      <c r="B28" s="5">
        <v>64.06</v>
      </c>
      <c r="C28" s="5">
        <v>146.34</v>
      </c>
      <c r="D28" s="5">
        <v>188.04</v>
      </c>
      <c r="E28" s="5">
        <v>62.61</v>
      </c>
      <c r="F28" s="5">
        <v>229.73</v>
      </c>
      <c r="H28" s="4">
        <v>4375847</v>
      </c>
      <c r="I28" s="4">
        <v>2314311</v>
      </c>
      <c r="J28" s="2" t="s">
        <v>19</v>
      </c>
      <c r="K28" s="4">
        <v>715151</v>
      </c>
      <c r="L28" s="4">
        <v>1346386</v>
      </c>
      <c r="M28" s="4">
        <v>2175452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66.319999999999993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3778167</v>
      </c>
      <c r="I29" s="4">
        <v>2191678</v>
      </c>
      <c r="J29" s="2" t="s">
        <v>19</v>
      </c>
      <c r="K29" s="4">
        <v>567034</v>
      </c>
      <c r="L29" s="4">
        <v>1019454</v>
      </c>
      <c r="M29" s="4">
        <v>2060178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69.03</v>
      </c>
      <c r="C30" s="5">
        <v>161.35</v>
      </c>
      <c r="D30" s="5">
        <v>207.31</v>
      </c>
      <c r="E30" s="5">
        <v>69.03</v>
      </c>
      <c r="F30" s="5">
        <v>253.28</v>
      </c>
      <c r="H30" s="4">
        <v>3294074</v>
      </c>
      <c r="I30" s="4">
        <v>2083513</v>
      </c>
      <c r="J30" s="2" t="s">
        <v>19</v>
      </c>
      <c r="K30" s="4">
        <v>436909</v>
      </c>
      <c r="L30" s="4">
        <v>773652</v>
      </c>
      <c r="M30" s="4">
        <v>1958502</v>
      </c>
      <c r="N30" s="4">
        <v>10470058</v>
      </c>
      <c r="O30" s="4">
        <v>2327471</v>
      </c>
      <c r="P30" s="2" t="s">
        <v>19</v>
      </c>
      <c r="Q30" s="2" t="s">
        <v>19</v>
      </c>
      <c r="R30" s="4">
        <v>-534096</v>
      </c>
    </row>
    <row r="31" spans="1:18" x14ac:dyDescent="0.25">
      <c r="A31" s="5">
        <v>2050</v>
      </c>
      <c r="B31" s="5">
        <v>74.400000000000006</v>
      </c>
      <c r="C31" s="5">
        <v>169.41</v>
      </c>
      <c r="D31" s="5">
        <v>217.68</v>
      </c>
      <c r="E31" s="5">
        <v>72.48</v>
      </c>
      <c r="F31" s="5">
        <v>265.95</v>
      </c>
      <c r="H31" s="4">
        <v>2919486</v>
      </c>
      <c r="I31" s="4">
        <v>1993871</v>
      </c>
      <c r="J31" s="2" t="s">
        <v>19</v>
      </c>
      <c r="K31" s="4">
        <v>331348</v>
      </c>
      <c r="L31" s="4">
        <v>594268</v>
      </c>
      <c r="M31" s="4">
        <v>1874239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C8FFD-5209-4F82-8DCA-C7CF9EAB4110}">
  <dimension ref="A1:R31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38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69.290000000000006</v>
      </c>
      <c r="C4" s="5">
        <v>45.37</v>
      </c>
      <c r="D4" s="5">
        <v>58.31</v>
      </c>
      <c r="E4" s="5">
        <v>19.41</v>
      </c>
      <c r="F4" s="5">
        <v>71.23</v>
      </c>
      <c r="H4" s="4">
        <v>56728693</v>
      </c>
      <c r="I4" s="4">
        <v>12160710</v>
      </c>
      <c r="J4" s="4">
        <v>10972931</v>
      </c>
      <c r="K4" s="4">
        <v>8381833</v>
      </c>
      <c r="L4" s="4">
        <v>25213220</v>
      </c>
      <c r="M4" s="4">
        <v>27678913</v>
      </c>
      <c r="N4" s="4">
        <v>58354932</v>
      </c>
      <c r="O4" s="4">
        <v>58501299</v>
      </c>
      <c r="P4" s="4">
        <v>1578216</v>
      </c>
      <c r="Q4" s="4">
        <v>1578216</v>
      </c>
      <c r="R4" s="2" t="s">
        <v>19</v>
      </c>
    </row>
    <row r="5" spans="1:18" x14ac:dyDescent="0.25">
      <c r="A5" s="5">
        <v>2024</v>
      </c>
      <c r="B5" s="5">
        <v>68.36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52684693</v>
      </c>
      <c r="I5" s="4">
        <v>11183508</v>
      </c>
      <c r="J5" s="4">
        <v>9094768</v>
      </c>
      <c r="K5" s="4">
        <v>8190020</v>
      </c>
      <c r="L5" s="4">
        <v>24216397</v>
      </c>
      <c r="M5" s="4">
        <v>24215641</v>
      </c>
      <c r="N5" s="4">
        <v>55248639</v>
      </c>
      <c r="O5" s="4">
        <v>54097976</v>
      </c>
      <c r="P5" s="4">
        <v>1459425</v>
      </c>
      <c r="Q5" s="4">
        <v>1459425</v>
      </c>
      <c r="R5" s="2" t="s">
        <v>19</v>
      </c>
    </row>
    <row r="6" spans="1:18" x14ac:dyDescent="0.25">
      <c r="A6" s="5">
        <v>2025</v>
      </c>
      <c r="B6" s="5">
        <v>75.13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47942427</v>
      </c>
      <c r="I6" s="4">
        <v>10525363</v>
      </c>
      <c r="J6" s="4">
        <v>6959114</v>
      </c>
      <c r="K6" s="4">
        <v>7894262</v>
      </c>
      <c r="L6" s="4">
        <v>22563689</v>
      </c>
      <c r="M6" s="4">
        <v>20789614</v>
      </c>
      <c r="N6" s="4">
        <v>51877213</v>
      </c>
      <c r="O6" s="4">
        <v>49694652</v>
      </c>
      <c r="P6" s="4">
        <v>1340635</v>
      </c>
      <c r="Q6" s="4">
        <v>1339723</v>
      </c>
      <c r="R6" s="2" t="s">
        <v>19</v>
      </c>
    </row>
    <row r="7" spans="1:18" x14ac:dyDescent="0.25">
      <c r="A7" s="5">
        <v>2026</v>
      </c>
      <c r="B7" s="5">
        <v>77.540000000000006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43708060</v>
      </c>
      <c r="I7" s="4">
        <v>9878957</v>
      </c>
      <c r="J7" s="4">
        <v>5353109</v>
      </c>
      <c r="K7" s="4">
        <v>7081901</v>
      </c>
      <c r="L7" s="4">
        <v>21394093</v>
      </c>
      <c r="M7" s="4">
        <v>17720677</v>
      </c>
      <c r="N7" s="4">
        <v>48633872</v>
      </c>
      <c r="O7" s="4">
        <v>45291328</v>
      </c>
      <c r="P7" s="4">
        <v>1221844</v>
      </c>
      <c r="Q7" s="4">
        <v>1222756</v>
      </c>
      <c r="R7" s="2" t="s">
        <v>19</v>
      </c>
    </row>
    <row r="8" spans="1:18" x14ac:dyDescent="0.25">
      <c r="A8" s="5">
        <v>2027</v>
      </c>
      <c r="B8" s="5">
        <v>78.44</v>
      </c>
      <c r="C8" s="5">
        <v>55.15</v>
      </c>
      <c r="D8" s="5">
        <v>70.87</v>
      </c>
      <c r="E8" s="5">
        <v>23.6</v>
      </c>
      <c r="F8" s="5">
        <v>86.59</v>
      </c>
      <c r="H8" s="4">
        <v>41122735</v>
      </c>
      <c r="I8" s="4">
        <v>9215401</v>
      </c>
      <c r="J8" s="4">
        <v>5292773</v>
      </c>
      <c r="K8" s="4">
        <v>6493218</v>
      </c>
      <c r="L8" s="4">
        <v>20121343</v>
      </c>
      <c r="M8" s="4">
        <v>16339557</v>
      </c>
      <c r="N8" s="4">
        <v>47114812</v>
      </c>
      <c r="O8" s="4">
        <v>40888005</v>
      </c>
      <c r="P8" s="4">
        <v>1103054</v>
      </c>
      <c r="Q8" s="4">
        <v>1103054</v>
      </c>
      <c r="R8" s="2" t="s">
        <v>19</v>
      </c>
    </row>
    <row r="9" spans="1:18" x14ac:dyDescent="0.25">
      <c r="A9" s="5">
        <v>2028</v>
      </c>
      <c r="B9" s="5">
        <v>83.18</v>
      </c>
      <c r="C9" s="5">
        <v>57.91</v>
      </c>
      <c r="D9" s="5">
        <v>74.41</v>
      </c>
      <c r="E9" s="5">
        <v>24.77</v>
      </c>
      <c r="F9" s="5">
        <v>90.92</v>
      </c>
      <c r="H9" s="4">
        <v>38656974</v>
      </c>
      <c r="I9" s="4">
        <v>8532787</v>
      </c>
      <c r="J9" s="4">
        <v>5379086</v>
      </c>
      <c r="K9" s="4">
        <v>5925094</v>
      </c>
      <c r="L9" s="4">
        <v>18820007</v>
      </c>
      <c r="M9" s="4">
        <v>15439364</v>
      </c>
      <c r="N9" s="4">
        <v>45684197</v>
      </c>
      <c r="O9" s="4">
        <v>36484681</v>
      </c>
      <c r="P9" s="4">
        <v>984264</v>
      </c>
      <c r="Q9" s="4">
        <v>984264</v>
      </c>
      <c r="R9" s="2" t="s">
        <v>19</v>
      </c>
    </row>
    <row r="10" spans="1:18" x14ac:dyDescent="0.25">
      <c r="A10" s="5">
        <v>2029</v>
      </c>
      <c r="B10" s="5">
        <v>90.85</v>
      </c>
      <c r="C10" s="5">
        <v>60.81</v>
      </c>
      <c r="D10" s="5">
        <v>78.13</v>
      </c>
      <c r="E10" s="5">
        <v>26.02</v>
      </c>
      <c r="F10" s="5">
        <v>95.46</v>
      </c>
      <c r="H10" s="4">
        <v>36351647</v>
      </c>
      <c r="I10" s="4">
        <v>7854510</v>
      </c>
      <c r="J10" s="4">
        <v>5569488</v>
      </c>
      <c r="K10" s="4">
        <v>5408167</v>
      </c>
      <c r="L10" s="4">
        <v>17519482</v>
      </c>
      <c r="M10" s="4">
        <v>14691565</v>
      </c>
      <c r="N10" s="4">
        <v>44333454</v>
      </c>
      <c r="O10" s="4">
        <v>32081358</v>
      </c>
      <c r="P10" s="4">
        <v>865473</v>
      </c>
      <c r="Q10" s="4">
        <v>865473</v>
      </c>
      <c r="R10" s="2" t="s">
        <v>19</v>
      </c>
    </row>
    <row r="11" spans="1:18" x14ac:dyDescent="0.25">
      <c r="A11" s="5">
        <v>2030</v>
      </c>
      <c r="B11" s="5">
        <v>97.35</v>
      </c>
      <c r="C11" s="5">
        <v>63.85</v>
      </c>
      <c r="D11" s="5">
        <v>82.04</v>
      </c>
      <c r="E11" s="5">
        <v>27.32</v>
      </c>
      <c r="F11" s="5">
        <v>100.23</v>
      </c>
      <c r="H11" s="4">
        <v>33730807</v>
      </c>
      <c r="I11" s="4">
        <v>7166676</v>
      </c>
      <c r="J11" s="4">
        <v>5256464</v>
      </c>
      <c r="K11" s="4">
        <v>5105488</v>
      </c>
      <c r="L11" s="4">
        <v>16202179</v>
      </c>
      <c r="M11" s="4">
        <v>13319708</v>
      </c>
      <c r="N11" s="4">
        <v>42546031</v>
      </c>
      <c r="O11" s="4">
        <v>27678034</v>
      </c>
      <c r="P11" s="4">
        <v>746683</v>
      </c>
      <c r="Q11" s="4">
        <v>746683</v>
      </c>
      <c r="R11" s="2" t="s">
        <v>19</v>
      </c>
    </row>
    <row r="12" spans="1:18" x14ac:dyDescent="0.25">
      <c r="A12" s="5">
        <v>2031</v>
      </c>
      <c r="B12" s="5">
        <v>90.37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31204446</v>
      </c>
      <c r="I12" s="4">
        <v>6542286</v>
      </c>
      <c r="J12" s="4">
        <v>4932744</v>
      </c>
      <c r="K12" s="4">
        <v>4779314</v>
      </c>
      <c r="L12" s="4">
        <v>14950103</v>
      </c>
      <c r="M12" s="4">
        <v>12256948</v>
      </c>
      <c r="N12" s="4">
        <v>40737212</v>
      </c>
      <c r="O12" s="4">
        <v>26482846</v>
      </c>
      <c r="P12" s="4">
        <v>714440</v>
      </c>
      <c r="Q12" s="4">
        <v>714021</v>
      </c>
      <c r="R12" s="2" t="s">
        <v>19</v>
      </c>
    </row>
    <row r="13" spans="1:18" x14ac:dyDescent="0.25">
      <c r="A13" s="5">
        <v>2032</v>
      </c>
      <c r="B13" s="5">
        <v>91.01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28839566</v>
      </c>
      <c r="I13" s="4">
        <v>5957122</v>
      </c>
      <c r="J13" s="4">
        <v>4622529</v>
      </c>
      <c r="K13" s="4">
        <v>4476801</v>
      </c>
      <c r="L13" s="4">
        <v>13783114</v>
      </c>
      <c r="M13" s="4">
        <v>11253361</v>
      </c>
      <c r="N13" s="4">
        <v>38876018</v>
      </c>
      <c r="O13" s="4">
        <v>25287658</v>
      </c>
      <c r="P13" s="4">
        <v>682196</v>
      </c>
      <c r="Q13" s="4">
        <v>682383</v>
      </c>
      <c r="R13" s="2" t="s">
        <v>19</v>
      </c>
    </row>
    <row r="14" spans="1:18" x14ac:dyDescent="0.25">
      <c r="A14" s="5">
        <v>2033</v>
      </c>
      <c r="B14" s="5">
        <v>95.36</v>
      </c>
      <c r="C14" s="5">
        <v>73.91</v>
      </c>
      <c r="D14" s="5">
        <v>94.98</v>
      </c>
      <c r="E14" s="5">
        <v>31.62</v>
      </c>
      <c r="F14" s="5">
        <v>116.03</v>
      </c>
      <c r="H14" s="4">
        <v>26676067</v>
      </c>
      <c r="I14" s="4">
        <v>5415618</v>
      </c>
      <c r="J14" s="4">
        <v>4307624</v>
      </c>
      <c r="K14" s="4">
        <v>4214742</v>
      </c>
      <c r="L14" s="4">
        <v>12738084</v>
      </c>
      <c r="M14" s="4">
        <v>10305999</v>
      </c>
      <c r="N14" s="4">
        <v>37125878</v>
      </c>
      <c r="O14" s="4">
        <v>24092471</v>
      </c>
      <c r="P14" s="4">
        <v>649953</v>
      </c>
      <c r="Q14" s="4">
        <v>650185</v>
      </c>
      <c r="R14" s="2" t="s">
        <v>19</v>
      </c>
    </row>
    <row r="15" spans="1:18" x14ac:dyDescent="0.25">
      <c r="A15" s="5">
        <v>2034</v>
      </c>
      <c r="B15" s="5">
        <v>99.67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24534531</v>
      </c>
      <c r="I15" s="4">
        <v>4905765</v>
      </c>
      <c r="J15" s="4">
        <v>3987465</v>
      </c>
      <c r="K15" s="4">
        <v>3932528</v>
      </c>
      <c r="L15" s="4">
        <v>11708773</v>
      </c>
      <c r="M15" s="4">
        <v>9384221</v>
      </c>
      <c r="N15" s="4">
        <v>35292279</v>
      </c>
      <c r="O15" s="4">
        <v>22897283</v>
      </c>
      <c r="P15" s="4">
        <v>617710</v>
      </c>
      <c r="Q15" s="2" t="s">
        <v>19</v>
      </c>
      <c r="R15" s="2" t="s">
        <v>19</v>
      </c>
    </row>
    <row r="16" spans="1:18" x14ac:dyDescent="0.25">
      <c r="A16" s="5">
        <v>2035</v>
      </c>
      <c r="B16" s="5">
        <v>62.78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22647089</v>
      </c>
      <c r="I16" s="4">
        <v>4458523</v>
      </c>
      <c r="J16" s="4">
        <v>3662372</v>
      </c>
      <c r="K16" s="4">
        <v>3716604</v>
      </c>
      <c r="L16" s="4">
        <v>10809591</v>
      </c>
      <c r="M16" s="4">
        <v>8541888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57.14</v>
      </c>
      <c r="C17" s="5">
        <v>85.57</v>
      </c>
      <c r="D17" s="5">
        <v>109.95</v>
      </c>
      <c r="E17" s="5">
        <v>36.6</v>
      </c>
      <c r="F17" s="5">
        <v>134.32</v>
      </c>
      <c r="H17" s="4">
        <v>20485822</v>
      </c>
      <c r="I17" s="4">
        <v>4129777</v>
      </c>
      <c r="J17" s="4">
        <v>3316312</v>
      </c>
      <c r="K17" s="4">
        <v>3317128</v>
      </c>
      <c r="L17" s="4">
        <v>9722606</v>
      </c>
      <c r="M17" s="4">
        <v>7776804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57.77</v>
      </c>
      <c r="C18" s="5">
        <v>89.84</v>
      </c>
      <c r="D18" s="5">
        <v>115.44</v>
      </c>
      <c r="E18" s="5">
        <v>38.43</v>
      </c>
      <c r="F18" s="5">
        <v>141.04</v>
      </c>
      <c r="H18" s="4">
        <v>18381049</v>
      </c>
      <c r="I18" s="4">
        <v>3905257</v>
      </c>
      <c r="J18" s="4">
        <v>2969775</v>
      </c>
      <c r="K18" s="4">
        <v>2883517</v>
      </c>
      <c r="L18" s="4">
        <v>8622500</v>
      </c>
      <c r="M18" s="4">
        <v>7123032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59.42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16292953</v>
      </c>
      <c r="I19" s="4">
        <v>3713979</v>
      </c>
      <c r="J19" s="4">
        <v>2617608</v>
      </c>
      <c r="K19" s="4">
        <v>2440885</v>
      </c>
      <c r="L19" s="4">
        <v>7520480</v>
      </c>
      <c r="M19" s="4">
        <v>6494292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45.33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14502969</v>
      </c>
      <c r="I20" s="4">
        <v>3551521</v>
      </c>
      <c r="J20" s="4">
        <v>2259910</v>
      </c>
      <c r="K20" s="4">
        <v>2175466</v>
      </c>
      <c r="L20" s="4">
        <v>6516071</v>
      </c>
      <c r="M20" s="4">
        <v>5903328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12802392</v>
      </c>
      <c r="I21" s="4">
        <v>3398646</v>
      </c>
      <c r="J21" s="4">
        <v>1896681</v>
      </c>
      <c r="K21" s="4">
        <v>1928524</v>
      </c>
      <c r="L21" s="4">
        <v>5578541</v>
      </c>
      <c r="M21" s="4">
        <v>5318889</v>
      </c>
      <c r="N21" s="4">
        <v>22709819</v>
      </c>
      <c r="O21" s="4">
        <v>15726156</v>
      </c>
      <c r="P21" s="2" t="s">
        <v>19</v>
      </c>
      <c r="Q21" s="2" t="s">
        <v>19</v>
      </c>
      <c r="R21" s="4">
        <v>-1999853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11259349</v>
      </c>
      <c r="I22" s="4">
        <v>3239063</v>
      </c>
      <c r="J22" s="4">
        <v>1527591</v>
      </c>
      <c r="K22" s="4">
        <v>1755792</v>
      </c>
      <c r="L22" s="4">
        <v>4736902</v>
      </c>
      <c r="M22" s="4">
        <v>4739109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-2766875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9756644</v>
      </c>
      <c r="I23" s="4">
        <v>3074137</v>
      </c>
      <c r="J23" s="4">
        <v>1153276</v>
      </c>
      <c r="K23" s="4">
        <v>1573051</v>
      </c>
      <c r="L23" s="4">
        <v>3956180</v>
      </c>
      <c r="M23" s="4">
        <v>4156224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-2663240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8354091</v>
      </c>
      <c r="I24" s="4">
        <v>2921748</v>
      </c>
      <c r="J24" s="4">
        <v>773906</v>
      </c>
      <c r="K24" s="4">
        <v>1397302</v>
      </c>
      <c r="L24" s="4">
        <v>3261134</v>
      </c>
      <c r="M24" s="4">
        <v>3588818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-4668868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7046611</v>
      </c>
      <c r="I25" s="4">
        <v>2780571</v>
      </c>
      <c r="J25" s="4">
        <v>389463</v>
      </c>
      <c r="K25" s="4">
        <v>1216853</v>
      </c>
      <c r="L25" s="4">
        <v>2659725</v>
      </c>
      <c r="M25" s="4">
        <v>3034837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-3549320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5840477</v>
      </c>
      <c r="I26" s="4">
        <v>2650527</v>
      </c>
      <c r="J26" s="2" t="s">
        <v>19</v>
      </c>
      <c r="K26" s="4">
        <v>1041666</v>
      </c>
      <c r="L26" s="4">
        <v>2148284</v>
      </c>
      <c r="M26" s="4">
        <v>2494621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-2238448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5111278</v>
      </c>
      <c r="I27" s="4">
        <v>2536264</v>
      </c>
      <c r="J27" s="2" t="s">
        <v>19</v>
      </c>
      <c r="K27" s="4">
        <v>851274</v>
      </c>
      <c r="L27" s="4">
        <v>1723740</v>
      </c>
      <c r="M27" s="4">
        <v>2384088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-442243</v>
      </c>
    </row>
    <row r="28" spans="1:18" x14ac:dyDescent="0.25">
      <c r="A28" s="5">
        <v>2047</v>
      </c>
      <c r="B28" s="5">
        <v>63.18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4454631</v>
      </c>
      <c r="I28" s="4">
        <v>2434633</v>
      </c>
      <c r="J28" s="2" t="s">
        <v>19</v>
      </c>
      <c r="K28" s="4">
        <v>681317</v>
      </c>
      <c r="L28" s="4">
        <v>1338680</v>
      </c>
      <c r="M28" s="4">
        <v>2288555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68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3891193</v>
      </c>
      <c r="I29" s="4">
        <v>2340296</v>
      </c>
      <c r="J29" s="2" t="s">
        <v>19</v>
      </c>
      <c r="K29" s="4">
        <v>542313</v>
      </c>
      <c r="L29" s="4">
        <v>1008584</v>
      </c>
      <c r="M29" s="4">
        <v>2199878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75.67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3433444</v>
      </c>
      <c r="I30" s="4">
        <v>2251090</v>
      </c>
      <c r="J30" s="2" t="s">
        <v>19</v>
      </c>
      <c r="K30" s="4">
        <v>419987</v>
      </c>
      <c r="L30" s="4">
        <v>762366</v>
      </c>
      <c r="M30" s="4">
        <v>2116025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88.52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3073699</v>
      </c>
      <c r="I31" s="4">
        <v>2172581</v>
      </c>
      <c r="J31" s="2" t="s">
        <v>19</v>
      </c>
      <c r="K31" s="4">
        <v>317745</v>
      </c>
      <c r="L31" s="4">
        <v>583373</v>
      </c>
      <c r="M31" s="4">
        <v>2042226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E30-5BF6-4DC8-ACF2-B0C59778E097}">
  <dimension ref="A1:R31"/>
  <sheetViews>
    <sheetView workbookViewId="0">
      <selection activeCell="G26" sqref="G26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39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71.23</v>
      </c>
      <c r="C4" s="5">
        <v>45.37</v>
      </c>
      <c r="D4" s="5">
        <v>58.31</v>
      </c>
      <c r="E4" s="5">
        <v>19.41</v>
      </c>
      <c r="F4" s="5">
        <v>71.23</v>
      </c>
      <c r="H4" s="4">
        <v>56711860</v>
      </c>
      <c r="I4" s="4">
        <v>12159542</v>
      </c>
      <c r="J4" s="4">
        <v>10972931</v>
      </c>
      <c r="K4" s="4">
        <v>8377667</v>
      </c>
      <c r="L4" s="4">
        <v>25201720</v>
      </c>
      <c r="M4" s="4">
        <v>27675081</v>
      </c>
      <c r="N4" s="4">
        <v>58354932</v>
      </c>
      <c r="O4" s="4">
        <v>58501299</v>
      </c>
      <c r="P4" s="4">
        <v>1578216</v>
      </c>
      <c r="Q4" s="4">
        <v>1578216</v>
      </c>
      <c r="R4" s="2" t="s">
        <v>19</v>
      </c>
    </row>
    <row r="5" spans="1:18" x14ac:dyDescent="0.25">
      <c r="A5" s="5">
        <v>2024</v>
      </c>
      <c r="B5" s="5">
        <v>69.86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52688978</v>
      </c>
      <c r="I5" s="4">
        <v>11196475</v>
      </c>
      <c r="J5" s="4">
        <v>9094768</v>
      </c>
      <c r="K5" s="4">
        <v>8187327</v>
      </c>
      <c r="L5" s="4">
        <v>24210407</v>
      </c>
      <c r="M5" s="4">
        <v>24227077</v>
      </c>
      <c r="N5" s="4">
        <v>55248639</v>
      </c>
      <c r="O5" s="4">
        <v>54097976</v>
      </c>
      <c r="P5" s="4">
        <v>1459425</v>
      </c>
      <c r="Q5" s="4">
        <v>1458409</v>
      </c>
      <c r="R5" s="2" t="s">
        <v>19</v>
      </c>
    </row>
    <row r="6" spans="1:18" x14ac:dyDescent="0.25">
      <c r="A6" s="5">
        <v>2025</v>
      </c>
      <c r="B6" s="5">
        <v>75.48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47959834</v>
      </c>
      <c r="I6" s="4">
        <v>10548098</v>
      </c>
      <c r="J6" s="4">
        <v>6959114</v>
      </c>
      <c r="K6" s="4">
        <v>7895687</v>
      </c>
      <c r="L6" s="4">
        <v>22556935</v>
      </c>
      <c r="M6" s="4">
        <v>20813083</v>
      </c>
      <c r="N6" s="4">
        <v>51877213</v>
      </c>
      <c r="O6" s="4">
        <v>49694652</v>
      </c>
      <c r="P6" s="4">
        <v>1340635</v>
      </c>
      <c r="Q6" s="4">
        <v>1341651</v>
      </c>
      <c r="R6" s="2" t="s">
        <v>19</v>
      </c>
    </row>
    <row r="7" spans="1:18" x14ac:dyDescent="0.25">
      <c r="A7" s="5">
        <v>2026</v>
      </c>
      <c r="B7" s="5">
        <v>77.95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43762721</v>
      </c>
      <c r="I7" s="4">
        <v>9918510</v>
      </c>
      <c r="J7" s="4">
        <v>5353109</v>
      </c>
      <c r="K7" s="4">
        <v>7091975</v>
      </c>
      <c r="L7" s="4">
        <v>21399127</v>
      </c>
      <c r="M7" s="4">
        <v>17764669</v>
      </c>
      <c r="N7" s="4">
        <v>48633872</v>
      </c>
      <c r="O7" s="4">
        <v>45291328</v>
      </c>
      <c r="P7" s="4">
        <v>1221844</v>
      </c>
      <c r="Q7" s="4">
        <v>1221547</v>
      </c>
      <c r="R7" s="2" t="s">
        <v>19</v>
      </c>
    </row>
    <row r="8" spans="1:18" x14ac:dyDescent="0.25">
      <c r="A8" s="5">
        <v>2027</v>
      </c>
      <c r="B8" s="5">
        <v>77.64</v>
      </c>
      <c r="C8" s="5">
        <v>55.15</v>
      </c>
      <c r="D8" s="5">
        <v>70.87</v>
      </c>
      <c r="E8" s="5">
        <v>23.6</v>
      </c>
      <c r="F8" s="5">
        <v>86.59</v>
      </c>
      <c r="H8" s="4">
        <v>41231750</v>
      </c>
      <c r="I8" s="4">
        <v>9277198</v>
      </c>
      <c r="J8" s="4">
        <v>5292773</v>
      </c>
      <c r="K8" s="4">
        <v>6513690</v>
      </c>
      <c r="L8" s="4">
        <v>20148088</v>
      </c>
      <c r="M8" s="4">
        <v>16408026</v>
      </c>
      <c r="N8" s="4">
        <v>47114812</v>
      </c>
      <c r="O8" s="4">
        <v>40888005</v>
      </c>
      <c r="P8" s="4">
        <v>1103054</v>
      </c>
      <c r="Q8" s="4">
        <v>1103351</v>
      </c>
      <c r="R8" s="2" t="s">
        <v>19</v>
      </c>
    </row>
    <row r="9" spans="1:18" x14ac:dyDescent="0.25">
      <c r="A9" s="5">
        <v>2028</v>
      </c>
      <c r="B9" s="5">
        <v>81.47</v>
      </c>
      <c r="C9" s="5">
        <v>57.91</v>
      </c>
      <c r="D9" s="5">
        <v>74.41</v>
      </c>
      <c r="E9" s="5">
        <v>24.77</v>
      </c>
      <c r="F9" s="5">
        <v>90.92</v>
      </c>
      <c r="H9" s="4">
        <v>38817338</v>
      </c>
      <c r="I9" s="4">
        <v>8621747</v>
      </c>
      <c r="J9" s="4">
        <v>5379086</v>
      </c>
      <c r="K9" s="4">
        <v>5954451</v>
      </c>
      <c r="L9" s="4">
        <v>18862053</v>
      </c>
      <c r="M9" s="4">
        <v>15537198</v>
      </c>
      <c r="N9" s="4">
        <v>45684197</v>
      </c>
      <c r="O9" s="4">
        <v>36484681</v>
      </c>
      <c r="P9" s="4">
        <v>984264</v>
      </c>
      <c r="Q9" s="4">
        <v>983351</v>
      </c>
      <c r="R9" s="2" t="s">
        <v>19</v>
      </c>
    </row>
    <row r="10" spans="1:18" x14ac:dyDescent="0.25">
      <c r="A10" s="5">
        <v>2029</v>
      </c>
      <c r="B10" s="5">
        <v>88.4</v>
      </c>
      <c r="C10" s="5">
        <v>60.81</v>
      </c>
      <c r="D10" s="5">
        <v>78.13</v>
      </c>
      <c r="E10" s="5">
        <v>26.02</v>
      </c>
      <c r="F10" s="5">
        <v>95.46</v>
      </c>
      <c r="H10" s="4">
        <v>36564363</v>
      </c>
      <c r="I10" s="4">
        <v>7973077</v>
      </c>
      <c r="J10" s="4">
        <v>5569488</v>
      </c>
      <c r="K10" s="4">
        <v>5443549</v>
      </c>
      <c r="L10" s="4">
        <v>17578249</v>
      </c>
      <c r="M10" s="4">
        <v>14819607</v>
      </c>
      <c r="N10" s="4">
        <v>44333454</v>
      </c>
      <c r="O10" s="4">
        <v>32081358</v>
      </c>
      <c r="P10" s="4">
        <v>865473</v>
      </c>
      <c r="Q10" s="4">
        <v>865567</v>
      </c>
      <c r="R10" s="2" t="s">
        <v>19</v>
      </c>
    </row>
    <row r="11" spans="1:18" x14ac:dyDescent="0.25">
      <c r="A11" s="5">
        <v>2030</v>
      </c>
      <c r="B11" s="5">
        <v>94.54</v>
      </c>
      <c r="C11" s="5">
        <v>63.85</v>
      </c>
      <c r="D11" s="5">
        <v>82.04</v>
      </c>
      <c r="E11" s="5">
        <v>27.32</v>
      </c>
      <c r="F11" s="5">
        <v>100.23</v>
      </c>
      <c r="H11" s="4">
        <v>33980841</v>
      </c>
      <c r="I11" s="4">
        <v>7312385</v>
      </c>
      <c r="J11" s="4">
        <v>5256464</v>
      </c>
      <c r="K11" s="4">
        <v>5143659</v>
      </c>
      <c r="L11" s="4">
        <v>16268333</v>
      </c>
      <c r="M11" s="4">
        <v>13469538</v>
      </c>
      <c r="N11" s="4">
        <v>42546031</v>
      </c>
      <c r="O11" s="4">
        <v>27678034</v>
      </c>
      <c r="P11" s="4">
        <v>746683</v>
      </c>
      <c r="Q11" s="4">
        <v>746910</v>
      </c>
      <c r="R11" s="2" t="s">
        <v>19</v>
      </c>
    </row>
    <row r="12" spans="1:18" x14ac:dyDescent="0.25">
      <c r="A12" s="5">
        <v>2031</v>
      </c>
      <c r="B12" s="5">
        <v>89.5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31464875</v>
      </c>
      <c r="I12" s="4">
        <v>6708334</v>
      </c>
      <c r="J12" s="4">
        <v>4932744</v>
      </c>
      <c r="K12" s="4">
        <v>4813678</v>
      </c>
      <c r="L12" s="4">
        <v>15010120</v>
      </c>
      <c r="M12" s="4">
        <v>12423763</v>
      </c>
      <c r="N12" s="4">
        <v>40737212</v>
      </c>
      <c r="O12" s="4">
        <v>26482846</v>
      </c>
      <c r="P12" s="4">
        <v>714440</v>
      </c>
      <c r="Q12" s="4">
        <v>715031</v>
      </c>
      <c r="R12" s="2" t="s">
        <v>19</v>
      </c>
    </row>
    <row r="13" spans="1:18" x14ac:dyDescent="0.25">
      <c r="A13" s="5">
        <v>2032</v>
      </c>
      <c r="B13" s="5">
        <v>90.45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29097111</v>
      </c>
      <c r="I13" s="4">
        <v>6134572</v>
      </c>
      <c r="J13" s="4">
        <v>4622529</v>
      </c>
      <c r="K13" s="4">
        <v>4505281</v>
      </c>
      <c r="L13" s="4">
        <v>13834729</v>
      </c>
      <c r="M13" s="4">
        <v>11428929</v>
      </c>
      <c r="N13" s="4">
        <v>38876018</v>
      </c>
      <c r="O13" s="4">
        <v>25287658</v>
      </c>
      <c r="P13" s="4">
        <v>682196</v>
      </c>
      <c r="Q13" s="4">
        <v>198043</v>
      </c>
      <c r="R13" s="2" t="s">
        <v>19</v>
      </c>
    </row>
    <row r="14" spans="1:18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F14" s="5">
        <v>116.03</v>
      </c>
      <c r="H14" s="4">
        <v>26917140</v>
      </c>
      <c r="I14" s="4">
        <v>5600654</v>
      </c>
      <c r="J14" s="4">
        <v>4307624</v>
      </c>
      <c r="K14" s="4">
        <v>4235855</v>
      </c>
      <c r="L14" s="4">
        <v>12773006</v>
      </c>
      <c r="M14" s="4">
        <v>10486802</v>
      </c>
      <c r="N14" s="4">
        <v>37125878</v>
      </c>
      <c r="O14" s="4">
        <v>24092471</v>
      </c>
      <c r="P14" s="4">
        <v>649953</v>
      </c>
      <c r="Q14" s="4">
        <v>58067</v>
      </c>
      <c r="R14" s="2" t="s">
        <v>19</v>
      </c>
    </row>
    <row r="15" spans="1:18" x14ac:dyDescent="0.25">
      <c r="A15" s="5">
        <v>2034</v>
      </c>
      <c r="B15" s="5">
        <v>99.12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24761336</v>
      </c>
      <c r="I15" s="4">
        <v>5094893</v>
      </c>
      <c r="J15" s="4">
        <v>3987465</v>
      </c>
      <c r="K15" s="4">
        <v>3945155</v>
      </c>
      <c r="L15" s="4">
        <v>11733823</v>
      </c>
      <c r="M15" s="4">
        <v>9567060</v>
      </c>
      <c r="N15" s="4">
        <v>35292279</v>
      </c>
      <c r="O15" s="4">
        <v>22897283</v>
      </c>
      <c r="P15" s="4">
        <v>617710</v>
      </c>
      <c r="Q15" s="2" t="s">
        <v>19</v>
      </c>
      <c r="R15" s="2" t="s">
        <v>19</v>
      </c>
    </row>
    <row r="16" spans="1:18" x14ac:dyDescent="0.25">
      <c r="A16" s="5">
        <v>2035</v>
      </c>
      <c r="B16" s="5">
        <v>68.209999999999994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22844182</v>
      </c>
      <c r="I16" s="4">
        <v>4654671</v>
      </c>
      <c r="J16" s="4">
        <v>3662372</v>
      </c>
      <c r="K16" s="4">
        <v>3714169</v>
      </c>
      <c r="L16" s="4">
        <v>10812971</v>
      </c>
      <c r="M16" s="4">
        <v>8728529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61.65</v>
      </c>
      <c r="C17" s="5">
        <v>85.57</v>
      </c>
      <c r="D17" s="5">
        <v>109.95</v>
      </c>
      <c r="E17" s="5">
        <v>36.6</v>
      </c>
      <c r="F17" s="5">
        <v>134.32</v>
      </c>
      <c r="H17" s="4">
        <v>20654331</v>
      </c>
      <c r="I17" s="4">
        <v>4317528</v>
      </c>
      <c r="J17" s="4">
        <v>3316312</v>
      </c>
      <c r="K17" s="4">
        <v>3298911</v>
      </c>
      <c r="L17" s="4">
        <v>9721579</v>
      </c>
      <c r="M17" s="4">
        <v>7953810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61.8</v>
      </c>
      <c r="C18" s="5">
        <v>89.84</v>
      </c>
      <c r="D18" s="5">
        <v>115.44</v>
      </c>
      <c r="E18" s="5">
        <v>38.43</v>
      </c>
      <c r="F18" s="5">
        <v>141.04</v>
      </c>
      <c r="H18" s="4">
        <v>18528746</v>
      </c>
      <c r="I18" s="4">
        <v>4093231</v>
      </c>
      <c r="J18" s="4">
        <v>2969775</v>
      </c>
      <c r="K18" s="4">
        <v>2864899</v>
      </c>
      <c r="L18" s="4">
        <v>8600842</v>
      </c>
      <c r="M18" s="4">
        <v>7299396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63.96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16436159</v>
      </c>
      <c r="I19" s="4">
        <v>3878442</v>
      </c>
      <c r="J19" s="4">
        <v>2617608</v>
      </c>
      <c r="K19" s="4">
        <v>2431977</v>
      </c>
      <c r="L19" s="4">
        <v>7508131</v>
      </c>
      <c r="M19" s="4">
        <v>6648333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49.28</v>
      </c>
      <c r="C20" s="5">
        <v>99.05</v>
      </c>
      <c r="D20" s="5">
        <v>127.27</v>
      </c>
      <c r="E20" s="5">
        <v>42.38</v>
      </c>
      <c r="F20" s="5">
        <v>155.49</v>
      </c>
      <c r="H20" s="4">
        <v>14614167</v>
      </c>
      <c r="I20" s="4">
        <v>3663057</v>
      </c>
      <c r="J20" s="4">
        <v>2259910</v>
      </c>
      <c r="K20" s="4">
        <v>2173318</v>
      </c>
      <c r="L20" s="4">
        <v>6517882</v>
      </c>
      <c r="M20" s="4">
        <v>6007946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45.69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12870260</v>
      </c>
      <c r="I21" s="4">
        <v>3444021</v>
      </c>
      <c r="J21" s="4">
        <v>1896681</v>
      </c>
      <c r="K21" s="4">
        <v>1932259</v>
      </c>
      <c r="L21" s="4">
        <v>5597299</v>
      </c>
      <c r="M21" s="4">
        <v>5361981</v>
      </c>
      <c r="N21" s="4">
        <v>22709819</v>
      </c>
      <c r="O21" s="4">
        <v>15726156</v>
      </c>
      <c r="P21" s="2" t="s">
        <v>19</v>
      </c>
      <c r="Q21" s="2" t="s">
        <v>19</v>
      </c>
      <c r="R21" s="2" t="s">
        <v>19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11306003</v>
      </c>
      <c r="I22" s="4">
        <v>3241310</v>
      </c>
      <c r="J22" s="4">
        <v>1527591</v>
      </c>
      <c r="K22" s="4">
        <v>1767148</v>
      </c>
      <c r="L22" s="4">
        <v>4769954</v>
      </c>
      <c r="M22" s="4">
        <v>4742300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-1826589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9826258</v>
      </c>
      <c r="I23" s="4">
        <v>3077634</v>
      </c>
      <c r="J23" s="4">
        <v>1153276</v>
      </c>
      <c r="K23" s="4">
        <v>1592263</v>
      </c>
      <c r="L23" s="4">
        <v>4003085</v>
      </c>
      <c r="M23" s="4">
        <v>4160895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-2466462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8441104</v>
      </c>
      <c r="I24" s="4">
        <v>2927950</v>
      </c>
      <c r="J24" s="4">
        <v>773906</v>
      </c>
      <c r="K24" s="4">
        <v>1424432</v>
      </c>
      <c r="L24" s="4">
        <v>3314815</v>
      </c>
      <c r="M24" s="4">
        <v>3595977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-4679354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7149424</v>
      </c>
      <c r="I25" s="4">
        <v>2791805</v>
      </c>
      <c r="J25" s="4">
        <v>389463</v>
      </c>
      <c r="K25" s="4">
        <v>1251533</v>
      </c>
      <c r="L25" s="4">
        <v>2716623</v>
      </c>
      <c r="M25" s="4">
        <v>3046299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-3628680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5958348</v>
      </c>
      <c r="I26" s="4">
        <v>2670147</v>
      </c>
      <c r="J26" s="2" t="s">
        <v>19</v>
      </c>
      <c r="K26" s="4">
        <v>1082973</v>
      </c>
      <c r="L26" s="4">
        <v>2205228</v>
      </c>
      <c r="M26" s="4">
        <v>2513187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-2390285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5243450</v>
      </c>
      <c r="I27" s="4">
        <v>2568604</v>
      </c>
      <c r="J27" s="2" t="s">
        <v>19</v>
      </c>
      <c r="K27" s="4">
        <v>896834</v>
      </c>
      <c r="L27" s="4">
        <v>1778011</v>
      </c>
      <c r="M27" s="4">
        <v>2414488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-729908</v>
      </c>
    </row>
    <row r="28" spans="1:18" x14ac:dyDescent="0.25">
      <c r="A28" s="5">
        <v>2047</v>
      </c>
      <c r="B28" s="5">
        <v>62.66</v>
      </c>
      <c r="C28" s="5">
        <v>146.34</v>
      </c>
      <c r="D28" s="5">
        <v>188.04</v>
      </c>
      <c r="E28" s="5">
        <v>62.61</v>
      </c>
      <c r="F28" s="5">
        <v>229.73</v>
      </c>
      <c r="H28" s="4">
        <v>4602765</v>
      </c>
      <c r="I28" s="4">
        <v>2484589</v>
      </c>
      <c r="J28" s="2" t="s">
        <v>19</v>
      </c>
      <c r="K28" s="4">
        <v>729007</v>
      </c>
      <c r="L28" s="4">
        <v>1389169</v>
      </c>
      <c r="M28" s="4">
        <v>2335514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66.28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4056956</v>
      </c>
      <c r="I29" s="4">
        <v>2412429</v>
      </c>
      <c r="J29" s="2" t="s">
        <v>19</v>
      </c>
      <c r="K29" s="4">
        <v>589961</v>
      </c>
      <c r="L29" s="4">
        <v>1054566</v>
      </c>
      <c r="M29" s="4">
        <v>2267684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71.92</v>
      </c>
      <c r="C30" s="5">
        <v>161.35</v>
      </c>
      <c r="D30" s="5">
        <v>207.31</v>
      </c>
      <c r="E30" s="5">
        <v>69.03</v>
      </c>
      <c r="F30" s="5">
        <v>253.28</v>
      </c>
      <c r="H30" s="4">
        <v>3616315</v>
      </c>
      <c r="I30" s="4">
        <v>2348193</v>
      </c>
      <c r="J30" s="2" t="s">
        <v>19</v>
      </c>
      <c r="K30" s="4">
        <v>465551</v>
      </c>
      <c r="L30" s="4">
        <v>802571</v>
      </c>
      <c r="M30" s="4">
        <v>2207302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80.92</v>
      </c>
      <c r="C31" s="5">
        <v>169.41</v>
      </c>
      <c r="D31" s="5">
        <v>217.68</v>
      </c>
      <c r="E31" s="5">
        <v>72.48</v>
      </c>
      <c r="F31" s="5">
        <v>265.95</v>
      </c>
      <c r="H31" s="4">
        <v>3273753</v>
      </c>
      <c r="I31" s="4">
        <v>2295146</v>
      </c>
      <c r="J31" s="2" t="s">
        <v>19</v>
      </c>
      <c r="K31" s="4">
        <v>360988</v>
      </c>
      <c r="L31" s="4">
        <v>617619</v>
      </c>
      <c r="M31" s="4">
        <v>2157437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2C55-7742-4D5D-87BB-24F980ABBF0F}">
  <dimension ref="A1:R31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40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63.33</v>
      </c>
      <c r="C4" s="5">
        <v>45.37</v>
      </c>
      <c r="D4" s="5">
        <v>58.31</v>
      </c>
      <c r="E4" s="5">
        <v>19.41</v>
      </c>
      <c r="F4" s="5">
        <v>71.23</v>
      </c>
      <c r="H4" s="4">
        <v>56874994</v>
      </c>
      <c r="I4" s="4">
        <v>12216569</v>
      </c>
      <c r="J4" s="4">
        <v>10972931</v>
      </c>
      <c r="K4" s="4">
        <v>8406896</v>
      </c>
      <c r="L4" s="4">
        <v>25278598</v>
      </c>
      <c r="M4" s="4">
        <v>27750932</v>
      </c>
      <c r="N4" s="4">
        <v>58354932</v>
      </c>
      <c r="O4" s="4">
        <v>58501299</v>
      </c>
      <c r="P4" s="4">
        <v>1578216</v>
      </c>
      <c r="Q4" s="4">
        <v>1577918</v>
      </c>
      <c r="R4" s="2" t="s">
        <v>19</v>
      </c>
    </row>
    <row r="5" spans="1:18" x14ac:dyDescent="0.25">
      <c r="A5" s="5">
        <v>2024</v>
      </c>
      <c r="B5" s="5">
        <v>64.040000000000006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52846298</v>
      </c>
      <c r="I5" s="4">
        <v>11248078</v>
      </c>
      <c r="J5" s="4">
        <v>9094768</v>
      </c>
      <c r="K5" s="4">
        <v>8213335</v>
      </c>
      <c r="L5" s="4">
        <v>24290117</v>
      </c>
      <c r="M5" s="4">
        <v>24293648</v>
      </c>
      <c r="N5" s="4">
        <v>55248639</v>
      </c>
      <c r="O5" s="4">
        <v>54097976</v>
      </c>
      <c r="P5" s="4">
        <v>1578216</v>
      </c>
      <c r="Q5" s="4">
        <v>1577918</v>
      </c>
      <c r="R5" s="2" t="s">
        <v>19</v>
      </c>
    </row>
    <row r="6" spans="1:18" x14ac:dyDescent="0.25">
      <c r="A6" s="5">
        <v>2025</v>
      </c>
      <c r="B6" s="5">
        <v>70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48192462</v>
      </c>
      <c r="I6" s="4">
        <v>10609362</v>
      </c>
      <c r="J6" s="4">
        <v>6959114</v>
      </c>
      <c r="K6" s="4">
        <v>7925235</v>
      </c>
      <c r="L6" s="4">
        <v>22698751</v>
      </c>
      <c r="M6" s="4">
        <v>20889320</v>
      </c>
      <c r="N6" s="4">
        <v>51877213</v>
      </c>
      <c r="O6" s="4">
        <v>49694652</v>
      </c>
      <c r="P6" s="4">
        <v>1459425</v>
      </c>
      <c r="Q6" s="4">
        <v>1459137</v>
      </c>
      <c r="R6" s="2" t="s">
        <v>19</v>
      </c>
    </row>
    <row r="7" spans="1:18" x14ac:dyDescent="0.25">
      <c r="A7" s="5">
        <v>2026</v>
      </c>
      <c r="B7" s="5">
        <v>72.97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43994139</v>
      </c>
      <c r="I7" s="4">
        <v>9982731</v>
      </c>
      <c r="J7" s="4">
        <v>5353109</v>
      </c>
      <c r="K7" s="4">
        <v>7136877</v>
      </c>
      <c r="L7" s="4">
        <v>21521423</v>
      </c>
      <c r="M7" s="4">
        <v>17848569</v>
      </c>
      <c r="N7" s="4">
        <v>48633872</v>
      </c>
      <c r="O7" s="4">
        <v>45291328</v>
      </c>
      <c r="P7" s="4">
        <v>1340635</v>
      </c>
      <c r="Q7" s="4">
        <v>1341052</v>
      </c>
      <c r="R7" s="2" t="s">
        <v>19</v>
      </c>
    </row>
    <row r="8" spans="1:18" x14ac:dyDescent="0.25">
      <c r="A8" s="5">
        <v>2027</v>
      </c>
      <c r="B8" s="5">
        <v>75.66</v>
      </c>
      <c r="C8" s="5">
        <v>55.15</v>
      </c>
      <c r="D8" s="5">
        <v>70.87</v>
      </c>
      <c r="E8" s="5">
        <v>23.6</v>
      </c>
      <c r="F8" s="5">
        <v>86.59</v>
      </c>
      <c r="H8" s="4">
        <v>41427760</v>
      </c>
      <c r="I8" s="4">
        <v>9333738</v>
      </c>
      <c r="J8" s="4">
        <v>5292773</v>
      </c>
      <c r="K8" s="4">
        <v>6556615</v>
      </c>
      <c r="L8" s="4">
        <v>20244635</v>
      </c>
      <c r="M8" s="4">
        <v>16480739</v>
      </c>
      <c r="N8" s="4">
        <v>47114812</v>
      </c>
      <c r="O8" s="4">
        <v>40888005</v>
      </c>
      <c r="P8" s="4">
        <v>1221844</v>
      </c>
      <c r="Q8" s="4">
        <v>1222013</v>
      </c>
      <c r="R8" s="2" t="s">
        <v>19</v>
      </c>
    </row>
    <row r="9" spans="1:18" x14ac:dyDescent="0.25">
      <c r="A9" s="5">
        <v>2028</v>
      </c>
      <c r="B9" s="5">
        <v>80.77</v>
      </c>
      <c r="C9" s="5">
        <v>57.91</v>
      </c>
      <c r="D9" s="5">
        <v>74.41</v>
      </c>
      <c r="E9" s="5">
        <v>24.77</v>
      </c>
      <c r="F9" s="5">
        <v>90.92</v>
      </c>
      <c r="H9" s="4">
        <v>38964427</v>
      </c>
      <c r="I9" s="4">
        <v>8657243</v>
      </c>
      <c r="J9" s="4">
        <v>5379086</v>
      </c>
      <c r="K9" s="4">
        <v>5990751</v>
      </c>
      <c r="L9" s="4">
        <v>18937347</v>
      </c>
      <c r="M9" s="4">
        <v>15585921</v>
      </c>
      <c r="N9" s="4">
        <v>45684197</v>
      </c>
      <c r="O9" s="4">
        <v>36484681</v>
      </c>
      <c r="P9" s="4">
        <v>1103054</v>
      </c>
      <c r="Q9" s="4">
        <v>1103054</v>
      </c>
      <c r="R9" s="2" t="s">
        <v>19</v>
      </c>
    </row>
    <row r="10" spans="1:18" x14ac:dyDescent="0.25">
      <c r="A10" s="5">
        <v>2029</v>
      </c>
      <c r="B10" s="5">
        <v>88.53</v>
      </c>
      <c r="C10" s="5">
        <v>60.81</v>
      </c>
      <c r="D10" s="5">
        <v>78.13</v>
      </c>
      <c r="E10" s="5">
        <v>26.02</v>
      </c>
      <c r="F10" s="5">
        <v>95.46</v>
      </c>
      <c r="H10" s="4">
        <v>36640629</v>
      </c>
      <c r="I10" s="4">
        <v>7978002</v>
      </c>
      <c r="J10" s="4">
        <v>5569488</v>
      </c>
      <c r="K10" s="4">
        <v>5472566</v>
      </c>
      <c r="L10" s="4">
        <v>17620572</v>
      </c>
      <c r="M10" s="4">
        <v>14835183</v>
      </c>
      <c r="N10" s="4">
        <v>44333454</v>
      </c>
      <c r="O10" s="4">
        <v>32081358</v>
      </c>
      <c r="P10" s="4">
        <v>984264</v>
      </c>
      <c r="Q10" s="4">
        <v>984264</v>
      </c>
      <c r="R10" s="2" t="s">
        <v>19</v>
      </c>
    </row>
    <row r="11" spans="1:18" x14ac:dyDescent="0.25">
      <c r="A11" s="5">
        <v>2030</v>
      </c>
      <c r="B11" s="5">
        <v>95.12</v>
      </c>
      <c r="C11" s="5">
        <v>63.85</v>
      </c>
      <c r="D11" s="5">
        <v>82.04</v>
      </c>
      <c r="E11" s="5">
        <v>27.32</v>
      </c>
      <c r="F11" s="5">
        <v>100.23</v>
      </c>
      <c r="H11" s="4">
        <v>33996628</v>
      </c>
      <c r="I11" s="4">
        <v>7281056</v>
      </c>
      <c r="J11" s="4">
        <v>5256464</v>
      </c>
      <c r="K11" s="4">
        <v>5165627</v>
      </c>
      <c r="L11" s="4">
        <v>16293481</v>
      </c>
      <c r="M11" s="4">
        <v>13448081</v>
      </c>
      <c r="N11" s="4">
        <v>42546031</v>
      </c>
      <c r="O11" s="4">
        <v>27678034</v>
      </c>
      <c r="P11" s="4">
        <v>865473</v>
      </c>
      <c r="Q11" s="4">
        <v>864679</v>
      </c>
      <c r="R11" s="2" t="s">
        <v>19</v>
      </c>
    </row>
    <row r="12" spans="1:18" x14ac:dyDescent="0.25">
      <c r="A12" s="5">
        <v>2031</v>
      </c>
      <c r="B12" s="5">
        <v>90.64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31425068</v>
      </c>
      <c r="I12" s="4">
        <v>6640882</v>
      </c>
      <c r="J12" s="4">
        <v>4932744</v>
      </c>
      <c r="K12" s="4">
        <v>4828650</v>
      </c>
      <c r="L12" s="4">
        <v>15022792</v>
      </c>
      <c r="M12" s="4">
        <v>12366245</v>
      </c>
      <c r="N12" s="4">
        <v>40737212</v>
      </c>
      <c r="O12" s="4">
        <v>26482846</v>
      </c>
      <c r="P12" s="4">
        <v>746683</v>
      </c>
      <c r="Q12" s="4">
        <v>746902</v>
      </c>
      <c r="R12" s="2" t="s">
        <v>19</v>
      </c>
    </row>
    <row r="13" spans="1:18" x14ac:dyDescent="0.25">
      <c r="A13" s="5">
        <v>2032</v>
      </c>
      <c r="B13" s="5">
        <v>91.92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29014876</v>
      </c>
      <c r="I13" s="4">
        <v>6036403</v>
      </c>
      <c r="J13" s="4">
        <v>4622529</v>
      </c>
      <c r="K13" s="4">
        <v>4516274</v>
      </c>
      <c r="L13" s="4">
        <v>13839670</v>
      </c>
      <c r="M13" s="4">
        <v>11341235</v>
      </c>
      <c r="N13" s="4">
        <v>38876018</v>
      </c>
      <c r="O13" s="4">
        <v>25287658</v>
      </c>
      <c r="P13" s="4">
        <v>714440</v>
      </c>
      <c r="Q13" s="4">
        <v>714542</v>
      </c>
      <c r="R13" s="2" t="s">
        <v>19</v>
      </c>
    </row>
    <row r="14" spans="1:18" x14ac:dyDescent="0.25">
      <c r="A14" s="5">
        <v>2033</v>
      </c>
      <c r="B14" s="5">
        <v>96.53</v>
      </c>
      <c r="C14" s="5">
        <v>73.91</v>
      </c>
      <c r="D14" s="5">
        <v>94.98</v>
      </c>
      <c r="E14" s="5">
        <v>31.62</v>
      </c>
      <c r="F14" s="5">
        <v>116.03</v>
      </c>
      <c r="H14" s="4">
        <v>26802858</v>
      </c>
      <c r="I14" s="4">
        <v>5475837</v>
      </c>
      <c r="J14" s="4">
        <v>4307624</v>
      </c>
      <c r="K14" s="4">
        <v>4245680</v>
      </c>
      <c r="L14" s="4">
        <v>12773717</v>
      </c>
      <c r="M14" s="4">
        <v>10373369</v>
      </c>
      <c r="N14" s="4">
        <v>37125878</v>
      </c>
      <c r="O14" s="4">
        <v>24092471</v>
      </c>
      <c r="P14" s="4">
        <v>682196</v>
      </c>
      <c r="Q14" s="4">
        <v>682668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24629937</v>
      </c>
      <c r="I15" s="4">
        <v>4948555</v>
      </c>
      <c r="J15" s="4">
        <v>3987465</v>
      </c>
      <c r="K15" s="4">
        <v>3956820</v>
      </c>
      <c r="L15" s="4">
        <v>11737098</v>
      </c>
      <c r="M15" s="4">
        <v>9433268</v>
      </c>
      <c r="N15" s="4">
        <v>35292279</v>
      </c>
      <c r="O15" s="4">
        <v>22897283</v>
      </c>
      <c r="P15" s="4">
        <v>649953</v>
      </c>
      <c r="Q15" s="4">
        <v>649763</v>
      </c>
      <c r="R15" s="2" t="s">
        <v>19</v>
      </c>
    </row>
    <row r="16" spans="1:18" x14ac:dyDescent="0.25">
      <c r="A16" s="5">
        <v>2035</v>
      </c>
      <c r="B16" s="5">
        <v>63.41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22713169</v>
      </c>
      <c r="I16" s="4">
        <v>4487262</v>
      </c>
      <c r="J16" s="4">
        <v>3662372</v>
      </c>
      <c r="K16" s="4">
        <v>3735038</v>
      </c>
      <c r="L16" s="4">
        <v>10828498</v>
      </c>
      <c r="M16" s="4">
        <v>8576019</v>
      </c>
      <c r="N16" s="4">
        <v>33548365</v>
      </c>
      <c r="O16" s="4">
        <v>21702095</v>
      </c>
      <c r="P16" s="4">
        <v>617710</v>
      </c>
      <c r="Q16" s="4">
        <v>460768</v>
      </c>
      <c r="R16" s="2" t="s">
        <v>19</v>
      </c>
    </row>
    <row r="17" spans="1:18" x14ac:dyDescent="0.25">
      <c r="A17" s="5">
        <v>2036</v>
      </c>
      <c r="B17" s="5">
        <v>58.11</v>
      </c>
      <c r="C17" s="5">
        <v>85.57</v>
      </c>
      <c r="D17" s="5">
        <v>109.95</v>
      </c>
      <c r="E17" s="5">
        <v>36.6</v>
      </c>
      <c r="F17" s="5">
        <v>134.32</v>
      </c>
      <c r="H17" s="4">
        <v>20534269</v>
      </c>
      <c r="I17" s="4">
        <v>4148303</v>
      </c>
      <c r="J17" s="4">
        <v>3316312</v>
      </c>
      <c r="K17" s="4">
        <v>3330487</v>
      </c>
      <c r="L17" s="4">
        <v>9739166</v>
      </c>
      <c r="M17" s="4">
        <v>7799691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58.44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18416625</v>
      </c>
      <c r="I18" s="4">
        <v>3910463</v>
      </c>
      <c r="J18" s="4">
        <v>2969775</v>
      </c>
      <c r="K18" s="4">
        <v>2898338</v>
      </c>
      <c r="L18" s="4">
        <v>8638050</v>
      </c>
      <c r="M18" s="4">
        <v>7132257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59.72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16324429</v>
      </c>
      <c r="I19" s="4">
        <v>3714027</v>
      </c>
      <c r="J19" s="4">
        <v>2617608</v>
      </c>
      <c r="K19" s="4">
        <v>2459515</v>
      </c>
      <c r="L19" s="4">
        <v>7533278</v>
      </c>
      <c r="M19" s="4">
        <v>6497779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46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14533192</v>
      </c>
      <c r="I20" s="4">
        <v>3551396</v>
      </c>
      <c r="J20" s="4">
        <v>2259910</v>
      </c>
      <c r="K20" s="4">
        <v>2195489</v>
      </c>
      <c r="L20" s="4">
        <v>6526396</v>
      </c>
      <c r="M20" s="4">
        <v>5906053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12832744</v>
      </c>
      <c r="I21" s="4">
        <v>3398237</v>
      </c>
      <c r="J21" s="4">
        <v>1896681</v>
      </c>
      <c r="K21" s="4">
        <v>1949516</v>
      </c>
      <c r="L21" s="4">
        <v>5588310</v>
      </c>
      <c r="M21" s="4">
        <v>5320979</v>
      </c>
      <c r="N21" s="4">
        <v>22709819</v>
      </c>
      <c r="O21" s="4">
        <v>15726156</v>
      </c>
      <c r="P21" s="2" t="s">
        <v>19</v>
      </c>
      <c r="Q21" s="2" t="s">
        <v>19</v>
      </c>
      <c r="R21" s="2" t="s">
        <v>19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11290539</v>
      </c>
      <c r="I22" s="4">
        <v>3238028</v>
      </c>
      <c r="J22" s="4">
        <v>1527591</v>
      </c>
      <c r="K22" s="4">
        <v>1779134</v>
      </c>
      <c r="L22" s="4">
        <v>4745785</v>
      </c>
      <c r="M22" s="4">
        <v>4740354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-1088168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9786613</v>
      </c>
      <c r="I23" s="4">
        <v>3071672</v>
      </c>
      <c r="J23" s="4">
        <v>1153276</v>
      </c>
      <c r="K23" s="4">
        <v>1597502</v>
      </c>
      <c r="L23" s="4">
        <v>3964163</v>
      </c>
      <c r="M23" s="4">
        <v>4155668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-2604067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8378433</v>
      </c>
      <c r="I24" s="4">
        <v>2916434</v>
      </c>
      <c r="J24" s="4">
        <v>773906</v>
      </c>
      <c r="K24" s="4">
        <v>1421631</v>
      </c>
      <c r="L24" s="4">
        <v>3266462</v>
      </c>
      <c r="M24" s="4">
        <v>3585014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-2515018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7062721</v>
      </c>
      <c r="I25" s="4">
        <v>2770276</v>
      </c>
      <c r="J25" s="4">
        <v>389463</v>
      </c>
      <c r="K25" s="4">
        <v>1239890</v>
      </c>
      <c r="L25" s="4">
        <v>2663092</v>
      </c>
      <c r="M25" s="4">
        <v>3025759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-4554689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5845311</v>
      </c>
      <c r="I26" s="4">
        <v>2632492</v>
      </c>
      <c r="J26" s="2" t="s">
        <v>19</v>
      </c>
      <c r="K26" s="4">
        <v>1062439</v>
      </c>
      <c r="L26" s="4">
        <v>2150380</v>
      </c>
      <c r="M26" s="4">
        <v>2477730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-3504152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5101274</v>
      </c>
      <c r="I27" s="4">
        <v>2507521</v>
      </c>
      <c r="J27" s="2" t="s">
        <v>19</v>
      </c>
      <c r="K27" s="4">
        <v>868245</v>
      </c>
      <c r="L27" s="4">
        <v>1725508</v>
      </c>
      <c r="M27" s="4">
        <v>2357070</v>
      </c>
      <c r="N27" s="4">
        <v>13409501</v>
      </c>
      <c r="O27" s="4">
        <v>7045318</v>
      </c>
      <c r="P27" s="2" t="s">
        <v>19</v>
      </c>
      <c r="Q27" s="2" t="s">
        <v>19</v>
      </c>
      <c r="R27" s="2" t="s">
        <v>41</v>
      </c>
    </row>
    <row r="28" spans="1:18" x14ac:dyDescent="0.25">
      <c r="A28" s="5">
        <v>2047</v>
      </c>
      <c r="B28" s="5">
        <v>63.52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4428355</v>
      </c>
      <c r="I28" s="4">
        <v>2392819</v>
      </c>
      <c r="J28" s="2" t="s">
        <v>19</v>
      </c>
      <c r="K28" s="4">
        <v>694433</v>
      </c>
      <c r="L28" s="4">
        <v>1341103</v>
      </c>
      <c r="M28" s="4">
        <v>2249250</v>
      </c>
      <c r="N28" s="4">
        <v>12371031</v>
      </c>
      <c r="O28" s="4">
        <v>5472702</v>
      </c>
      <c r="P28" s="2" t="s">
        <v>19</v>
      </c>
      <c r="Q28" s="2" t="s">
        <v>19</v>
      </c>
      <c r="R28" s="4">
        <v>-591599</v>
      </c>
    </row>
    <row r="29" spans="1:18" x14ac:dyDescent="0.25">
      <c r="A29" s="5">
        <v>2048</v>
      </c>
      <c r="B29" s="5">
        <v>67.430000000000007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3849105</v>
      </c>
      <c r="I29" s="4">
        <v>2284706</v>
      </c>
      <c r="J29" s="2" t="s">
        <v>19</v>
      </c>
      <c r="K29" s="4">
        <v>551921</v>
      </c>
      <c r="L29" s="4">
        <v>1012478</v>
      </c>
      <c r="M29" s="4">
        <v>2147624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72.92</v>
      </c>
      <c r="C30" s="5">
        <v>161.35</v>
      </c>
      <c r="D30" s="5">
        <v>207.31</v>
      </c>
      <c r="E30" s="5">
        <v>69.03</v>
      </c>
      <c r="F30" s="5">
        <v>253.28</v>
      </c>
      <c r="H30" s="4">
        <v>3376836</v>
      </c>
      <c r="I30" s="4">
        <v>2183643</v>
      </c>
      <c r="J30" s="2" t="s">
        <v>19</v>
      </c>
      <c r="K30" s="4">
        <v>426597</v>
      </c>
      <c r="L30" s="4">
        <v>766596</v>
      </c>
      <c r="M30" s="4">
        <v>2052624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82.58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3007260</v>
      </c>
      <c r="I31" s="4">
        <v>2096509</v>
      </c>
      <c r="J31" s="2" t="s">
        <v>19</v>
      </c>
      <c r="K31" s="4">
        <v>323194</v>
      </c>
      <c r="L31" s="4">
        <v>587558</v>
      </c>
      <c r="M31" s="4">
        <v>1970718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328D1-8B1C-4465-AD4E-45F2AC6821B4}">
  <dimension ref="A1:R31"/>
  <sheetViews>
    <sheetView topLeftCell="B1"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B1" t="s">
        <v>42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71.23</v>
      </c>
      <c r="C4" s="5">
        <v>45.37</v>
      </c>
      <c r="D4" s="5">
        <v>58.31</v>
      </c>
      <c r="E4" s="5">
        <v>19.41</v>
      </c>
      <c r="F4" s="5">
        <v>71.23</v>
      </c>
      <c r="H4" s="4">
        <v>57669319</v>
      </c>
      <c r="I4" s="4">
        <v>12053805</v>
      </c>
      <c r="J4" s="4">
        <v>12070224</v>
      </c>
      <c r="K4" s="4">
        <v>8367494</v>
      </c>
      <c r="L4" s="4">
        <v>25177797</v>
      </c>
      <c r="M4" s="4">
        <v>28660024</v>
      </c>
      <c r="N4" s="4">
        <v>59452225</v>
      </c>
      <c r="O4" s="4">
        <v>58501299</v>
      </c>
      <c r="P4" s="4">
        <v>1578216</v>
      </c>
      <c r="Q4" s="4">
        <v>1578216</v>
      </c>
      <c r="R4" s="4">
        <v>1891688</v>
      </c>
    </row>
    <row r="5" spans="1:18" x14ac:dyDescent="0.25">
      <c r="A5" s="5">
        <v>2024</v>
      </c>
      <c r="B5" s="5">
        <v>71.62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53439781</v>
      </c>
      <c r="I5" s="4">
        <v>11102909</v>
      </c>
      <c r="J5" s="4">
        <v>10004244</v>
      </c>
      <c r="K5" s="4">
        <v>8175142</v>
      </c>
      <c r="L5" s="4">
        <v>24157486</v>
      </c>
      <c r="M5" s="4">
        <v>25035954</v>
      </c>
      <c r="N5" s="4">
        <v>56158116</v>
      </c>
      <c r="O5" s="4">
        <v>54097976</v>
      </c>
      <c r="P5" s="4">
        <v>1459425</v>
      </c>
      <c r="Q5" s="4">
        <v>1458813</v>
      </c>
      <c r="R5" s="2" t="s">
        <v>19</v>
      </c>
    </row>
    <row r="6" spans="1:18" x14ac:dyDescent="0.25">
      <c r="A6" s="5">
        <v>2025</v>
      </c>
      <c r="B6" s="5">
        <v>78.09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48458892</v>
      </c>
      <c r="I6" s="4">
        <v>10450374</v>
      </c>
      <c r="J6" s="4">
        <v>7655025</v>
      </c>
      <c r="K6" s="4">
        <v>7875654</v>
      </c>
      <c r="L6" s="4">
        <v>22477838</v>
      </c>
      <c r="M6" s="4">
        <v>21401100</v>
      </c>
      <c r="N6" s="4">
        <v>52573124</v>
      </c>
      <c r="O6" s="4">
        <v>49694652</v>
      </c>
      <c r="P6" s="4">
        <v>1340635</v>
      </c>
      <c r="Q6" s="4">
        <v>1341247</v>
      </c>
      <c r="R6" s="2" t="s">
        <v>19</v>
      </c>
    </row>
    <row r="7" spans="1:18" x14ac:dyDescent="0.25">
      <c r="A7" s="5">
        <v>2026</v>
      </c>
      <c r="B7" s="5">
        <v>80.77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44010734</v>
      </c>
      <c r="I7" s="4">
        <v>9825875</v>
      </c>
      <c r="J7" s="4">
        <v>5888420</v>
      </c>
      <c r="K7" s="4">
        <v>7016746</v>
      </c>
      <c r="L7" s="4">
        <v>21279694</v>
      </c>
      <c r="M7" s="4">
        <v>18174287</v>
      </c>
      <c r="N7" s="4">
        <v>49169182</v>
      </c>
      <c r="O7" s="4">
        <v>45291328</v>
      </c>
      <c r="P7" s="4">
        <v>1221844</v>
      </c>
      <c r="Q7" s="4">
        <v>1221844</v>
      </c>
      <c r="R7" s="2" t="s">
        <v>19</v>
      </c>
    </row>
    <row r="8" spans="1:18" x14ac:dyDescent="0.25">
      <c r="A8" s="5">
        <v>2027</v>
      </c>
      <c r="B8" s="5">
        <v>81.56</v>
      </c>
      <c r="C8" s="5">
        <v>55.15</v>
      </c>
      <c r="D8" s="5">
        <v>70.87</v>
      </c>
      <c r="E8" s="5">
        <v>23.6</v>
      </c>
      <c r="F8" s="5">
        <v>86.59</v>
      </c>
      <c r="H8" s="4">
        <v>41386079</v>
      </c>
      <c r="I8" s="4">
        <v>9173905</v>
      </c>
      <c r="J8" s="4">
        <v>5822051</v>
      </c>
      <c r="K8" s="4">
        <v>6397617</v>
      </c>
      <c r="L8" s="4">
        <v>19992507</v>
      </c>
      <c r="M8" s="4">
        <v>16788764</v>
      </c>
      <c r="N8" s="4">
        <v>47644089</v>
      </c>
      <c r="O8" s="4">
        <v>40888005</v>
      </c>
      <c r="P8" s="4">
        <v>1103054</v>
      </c>
      <c r="Q8" s="4">
        <v>1102832</v>
      </c>
      <c r="R8" s="2" t="s">
        <v>19</v>
      </c>
    </row>
    <row r="9" spans="1:18" x14ac:dyDescent="0.25">
      <c r="A9" s="5">
        <v>2028</v>
      </c>
      <c r="B9" s="5">
        <v>85.85</v>
      </c>
      <c r="C9" s="5">
        <v>57.91</v>
      </c>
      <c r="D9" s="5">
        <v>74.41</v>
      </c>
      <c r="E9" s="5">
        <v>24.77</v>
      </c>
      <c r="F9" s="5">
        <v>90.92</v>
      </c>
      <c r="H9" s="4">
        <v>38901117</v>
      </c>
      <c r="I9" s="4">
        <v>8493114</v>
      </c>
      <c r="J9" s="4">
        <v>5916995</v>
      </c>
      <c r="K9" s="4">
        <v>5811086</v>
      </c>
      <c r="L9" s="4">
        <v>18679921</v>
      </c>
      <c r="M9" s="4">
        <v>15893913</v>
      </c>
      <c r="N9" s="4">
        <v>46222105</v>
      </c>
      <c r="O9" s="4">
        <v>36484681</v>
      </c>
      <c r="P9" s="4">
        <v>984264</v>
      </c>
      <c r="Q9" s="4">
        <v>984485</v>
      </c>
      <c r="R9" s="2" t="s">
        <v>19</v>
      </c>
    </row>
    <row r="10" spans="1:18" x14ac:dyDescent="0.25">
      <c r="A10" s="5">
        <v>2029</v>
      </c>
      <c r="B10" s="5">
        <v>93.32</v>
      </c>
      <c r="C10" s="5">
        <v>60.81</v>
      </c>
      <c r="D10" s="5">
        <v>78.13</v>
      </c>
      <c r="E10" s="5">
        <v>26.02</v>
      </c>
      <c r="F10" s="5">
        <v>95.46</v>
      </c>
      <c r="H10" s="4">
        <v>36591097</v>
      </c>
      <c r="I10" s="4">
        <v>7808505</v>
      </c>
      <c r="J10" s="4">
        <v>6126437</v>
      </c>
      <c r="K10" s="4">
        <v>5282883</v>
      </c>
      <c r="L10" s="4">
        <v>17373273</v>
      </c>
      <c r="M10" s="4">
        <v>15157705</v>
      </c>
      <c r="N10" s="4">
        <v>44890403</v>
      </c>
      <c r="O10" s="4">
        <v>32081358</v>
      </c>
      <c r="P10" s="4">
        <v>865473</v>
      </c>
      <c r="Q10" s="4">
        <v>865473</v>
      </c>
      <c r="R10" s="2" t="s">
        <v>19</v>
      </c>
    </row>
    <row r="11" spans="1:18" x14ac:dyDescent="0.25">
      <c r="A11" s="5">
        <v>2030</v>
      </c>
      <c r="B11" s="5">
        <v>99.72</v>
      </c>
      <c r="C11" s="5">
        <v>63.85</v>
      </c>
      <c r="D11" s="5">
        <v>82.04</v>
      </c>
      <c r="E11" s="5">
        <v>27.32</v>
      </c>
      <c r="F11" s="5">
        <v>100.23</v>
      </c>
      <c r="H11" s="4">
        <v>33908898</v>
      </c>
      <c r="I11" s="4">
        <v>7101298</v>
      </c>
      <c r="J11" s="4">
        <v>5782110</v>
      </c>
      <c r="K11" s="4">
        <v>4971188</v>
      </c>
      <c r="L11" s="4">
        <v>16054302</v>
      </c>
      <c r="M11" s="4">
        <v>13739048</v>
      </c>
      <c r="N11" s="4">
        <v>43071678</v>
      </c>
      <c r="O11" s="4">
        <v>27678034</v>
      </c>
      <c r="P11" s="4">
        <v>746683</v>
      </c>
      <c r="Q11" s="4">
        <v>746155</v>
      </c>
      <c r="R11" s="2" t="s">
        <v>19</v>
      </c>
    </row>
    <row r="12" spans="1:18" x14ac:dyDescent="0.25">
      <c r="A12" s="5">
        <v>2031</v>
      </c>
      <c r="B12" s="5">
        <v>92.6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31325274</v>
      </c>
      <c r="I12" s="4">
        <v>6464344</v>
      </c>
      <c r="J12" s="4">
        <v>5426018</v>
      </c>
      <c r="K12" s="4">
        <v>4632661</v>
      </c>
      <c r="L12" s="4">
        <v>14802250</v>
      </c>
      <c r="M12" s="4">
        <v>12634305</v>
      </c>
      <c r="N12" s="4">
        <v>41230486</v>
      </c>
      <c r="O12" s="4">
        <v>26482846</v>
      </c>
      <c r="P12" s="4">
        <v>714440</v>
      </c>
      <c r="Q12" s="4">
        <v>714967</v>
      </c>
      <c r="R12" s="2" t="s">
        <v>19</v>
      </c>
    </row>
    <row r="13" spans="1:18" x14ac:dyDescent="0.25">
      <c r="A13" s="5">
        <v>2032</v>
      </c>
      <c r="B13" s="5">
        <v>92.12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28923939</v>
      </c>
      <c r="I13" s="4">
        <v>5873653</v>
      </c>
      <c r="J13" s="4">
        <v>5084782</v>
      </c>
      <c r="K13" s="4">
        <v>4326623</v>
      </c>
      <c r="L13" s="4">
        <v>13638881</v>
      </c>
      <c r="M13" s="4">
        <v>11598290</v>
      </c>
      <c r="N13" s="4">
        <v>39338271</v>
      </c>
      <c r="O13" s="4">
        <v>25287658</v>
      </c>
      <c r="P13" s="4">
        <v>682196</v>
      </c>
      <c r="Q13" s="4">
        <v>682196</v>
      </c>
      <c r="R13" s="2" t="s">
        <v>19</v>
      </c>
    </row>
    <row r="14" spans="1:18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F14" s="5">
        <v>116.03</v>
      </c>
      <c r="H14" s="4">
        <v>26733734</v>
      </c>
      <c r="I14" s="4">
        <v>5330536</v>
      </c>
      <c r="J14" s="4">
        <v>4738386</v>
      </c>
      <c r="K14" s="4">
        <v>4062758</v>
      </c>
      <c r="L14" s="4">
        <v>12602054</v>
      </c>
      <c r="M14" s="4">
        <v>10621620</v>
      </c>
      <c r="N14" s="4">
        <v>37556640</v>
      </c>
      <c r="O14" s="4">
        <v>24092471</v>
      </c>
      <c r="P14" s="4">
        <v>649953</v>
      </c>
      <c r="Q14" s="4">
        <v>628126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24566833</v>
      </c>
      <c r="I15" s="4">
        <v>4821351</v>
      </c>
      <c r="J15" s="4">
        <v>4386211</v>
      </c>
      <c r="K15" s="4">
        <v>3780084</v>
      </c>
      <c r="L15" s="4">
        <v>11579187</v>
      </c>
      <c r="M15" s="4">
        <v>9672096</v>
      </c>
      <c r="N15" s="4">
        <v>35691026</v>
      </c>
      <c r="O15" s="4">
        <v>22897283</v>
      </c>
      <c r="P15" s="4">
        <v>617710</v>
      </c>
      <c r="Q15" s="4">
        <v>289637</v>
      </c>
      <c r="R15" s="2" t="s">
        <v>19</v>
      </c>
    </row>
    <row r="16" spans="1:18" x14ac:dyDescent="0.25">
      <c r="A16" s="5">
        <v>2035</v>
      </c>
      <c r="B16" s="5">
        <v>64.81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22650060</v>
      </c>
      <c r="I16" s="4">
        <v>4378339</v>
      </c>
      <c r="J16" s="4">
        <v>4028609</v>
      </c>
      <c r="K16" s="4">
        <v>3561486</v>
      </c>
      <c r="L16" s="4">
        <v>10681627</v>
      </c>
      <c r="M16" s="4">
        <v>8804005</v>
      </c>
      <c r="N16" s="4">
        <v>33914602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59</v>
      </c>
      <c r="C17" s="5">
        <v>85.57</v>
      </c>
      <c r="D17" s="5">
        <v>109.95</v>
      </c>
      <c r="E17" s="5">
        <v>36.6</v>
      </c>
      <c r="F17" s="5">
        <v>134.32</v>
      </c>
      <c r="H17" s="4">
        <v>20499390</v>
      </c>
      <c r="I17" s="4">
        <v>4073873</v>
      </c>
      <c r="J17" s="4">
        <v>3647944</v>
      </c>
      <c r="K17" s="4">
        <v>3167873</v>
      </c>
      <c r="L17" s="4">
        <v>9609700</v>
      </c>
      <c r="M17" s="4">
        <v>8031090</v>
      </c>
      <c r="N17" s="4">
        <v>31826765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59.43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18426645</v>
      </c>
      <c r="I18" s="4">
        <v>3885931</v>
      </c>
      <c r="J18" s="4">
        <v>3266753</v>
      </c>
      <c r="K18" s="4">
        <v>2752256</v>
      </c>
      <c r="L18" s="4">
        <v>8521706</v>
      </c>
      <c r="M18" s="4">
        <v>7380939</v>
      </c>
      <c r="N18" s="4">
        <v>29688835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60.51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16365592</v>
      </c>
      <c r="I19" s="4">
        <v>3713661</v>
      </c>
      <c r="J19" s="4">
        <v>2879369</v>
      </c>
      <c r="K19" s="4">
        <v>2333682</v>
      </c>
      <c r="L19" s="4">
        <v>7438880</v>
      </c>
      <c r="M19" s="4">
        <v>6739111</v>
      </c>
      <c r="N19" s="4">
        <v>27412679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46.81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14571082</v>
      </c>
      <c r="I20" s="4">
        <v>3551256</v>
      </c>
      <c r="J20" s="4">
        <v>2485901</v>
      </c>
      <c r="K20" s="4">
        <v>2083575</v>
      </c>
      <c r="L20" s="4">
        <v>6450350</v>
      </c>
      <c r="M20" s="4">
        <v>6116194</v>
      </c>
      <c r="N20" s="4">
        <v>25176537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12865336</v>
      </c>
      <c r="I21" s="4">
        <v>3398420</v>
      </c>
      <c r="J21" s="4">
        <v>2086349</v>
      </c>
      <c r="K21" s="4">
        <v>1851689</v>
      </c>
      <c r="L21" s="4">
        <v>5528878</v>
      </c>
      <c r="M21" s="4">
        <v>5499277</v>
      </c>
      <c r="N21" s="4">
        <v>22899487</v>
      </c>
      <c r="O21" s="4">
        <v>15726156</v>
      </c>
      <c r="P21" s="2" t="s">
        <v>19</v>
      </c>
      <c r="Q21" s="2" t="s">
        <v>19</v>
      </c>
      <c r="R21" s="4">
        <v>-510977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11312139</v>
      </c>
      <c r="I22" s="4">
        <v>3238821</v>
      </c>
      <c r="J22" s="4">
        <v>1680350</v>
      </c>
      <c r="K22" s="4">
        <v>1692747</v>
      </c>
      <c r="L22" s="4">
        <v>4700221</v>
      </c>
      <c r="M22" s="4">
        <v>4885651</v>
      </c>
      <c r="N22" s="4">
        <v>20955256</v>
      </c>
      <c r="O22" s="4">
        <v>14530968</v>
      </c>
      <c r="P22" s="2" t="s">
        <v>19</v>
      </c>
      <c r="Q22" s="2" t="s">
        <v>19</v>
      </c>
      <c r="R22" s="4">
        <v>-2571990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9797827</v>
      </c>
      <c r="I23" s="4">
        <v>3073719</v>
      </c>
      <c r="J23" s="4">
        <v>1268604</v>
      </c>
      <c r="K23" s="4">
        <v>1523177</v>
      </c>
      <c r="L23" s="4">
        <v>3932328</v>
      </c>
      <c r="M23" s="4">
        <v>4267568</v>
      </c>
      <c r="N23" s="4">
        <v>19188044</v>
      </c>
      <c r="O23" s="4">
        <v>13335780</v>
      </c>
      <c r="P23" s="2" t="s">
        <v>19</v>
      </c>
      <c r="Q23" s="2" t="s">
        <v>19</v>
      </c>
      <c r="R23" s="4">
        <v>-2517703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8376326</v>
      </c>
      <c r="I24" s="4">
        <v>2920843</v>
      </c>
      <c r="J24" s="4">
        <v>851297</v>
      </c>
      <c r="K24" s="4">
        <v>1359457</v>
      </c>
      <c r="L24" s="4">
        <v>3244729</v>
      </c>
      <c r="M24" s="4">
        <v>3663503</v>
      </c>
      <c r="N24" s="4">
        <v>17538494</v>
      </c>
      <c r="O24" s="4">
        <v>11763164</v>
      </c>
      <c r="P24" s="2" t="s">
        <v>19</v>
      </c>
      <c r="Q24" s="2" t="s">
        <v>19</v>
      </c>
      <c r="R24" s="4">
        <v>-4602979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7046031</v>
      </c>
      <c r="I25" s="4">
        <v>2778645</v>
      </c>
      <c r="J25" s="4">
        <v>428409</v>
      </c>
      <c r="K25" s="4">
        <v>1189788</v>
      </c>
      <c r="L25" s="4">
        <v>2649190</v>
      </c>
      <c r="M25" s="4">
        <v>3071270</v>
      </c>
      <c r="N25" s="4">
        <v>15956836</v>
      </c>
      <c r="O25" s="4">
        <v>10190549</v>
      </c>
      <c r="P25" s="2" t="s">
        <v>19</v>
      </c>
      <c r="Q25" s="2" t="s">
        <v>19</v>
      </c>
      <c r="R25" s="4">
        <v>-3604608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5812894</v>
      </c>
      <c r="I26" s="4">
        <v>2646799</v>
      </c>
      <c r="J26" s="2" t="s">
        <v>19</v>
      </c>
      <c r="K26" s="4">
        <v>1023850</v>
      </c>
      <c r="L26" s="4">
        <v>2142245</v>
      </c>
      <c r="M26" s="4">
        <v>2491063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-2447632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5093369</v>
      </c>
      <c r="I27" s="4">
        <v>2529761</v>
      </c>
      <c r="J27" s="2" t="s">
        <v>19</v>
      </c>
      <c r="K27" s="4">
        <v>842351</v>
      </c>
      <c r="L27" s="4">
        <v>1721256</v>
      </c>
      <c r="M27" s="4">
        <v>2377976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-770708</v>
      </c>
    </row>
    <row r="28" spans="1:18" x14ac:dyDescent="0.25">
      <c r="A28" s="5">
        <v>2047</v>
      </c>
      <c r="B28" s="5">
        <v>63.11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4443146</v>
      </c>
      <c r="I28" s="4">
        <v>2424375</v>
      </c>
      <c r="J28" s="2" t="s">
        <v>19</v>
      </c>
      <c r="K28" s="4">
        <v>678513</v>
      </c>
      <c r="L28" s="4">
        <v>1340258</v>
      </c>
      <c r="M28" s="4">
        <v>2278913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66.739999999999995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3883532</v>
      </c>
      <c r="I29" s="4">
        <v>2325596</v>
      </c>
      <c r="J29" s="2" t="s">
        <v>19</v>
      </c>
      <c r="K29" s="4">
        <v>543498</v>
      </c>
      <c r="L29" s="4">
        <v>1014438</v>
      </c>
      <c r="M29" s="4">
        <v>2186061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72.010000000000005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3425413</v>
      </c>
      <c r="I30" s="4">
        <v>2231924</v>
      </c>
      <c r="J30" s="2" t="s">
        <v>19</v>
      </c>
      <c r="K30" s="4">
        <v>423488</v>
      </c>
      <c r="L30" s="4">
        <v>770001</v>
      </c>
      <c r="M30" s="4">
        <v>2098008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80.930000000000007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3064677</v>
      </c>
      <c r="I31" s="4">
        <v>2149320</v>
      </c>
      <c r="J31" s="2" t="s">
        <v>19</v>
      </c>
      <c r="K31" s="4">
        <v>323830</v>
      </c>
      <c r="L31" s="4">
        <v>591527</v>
      </c>
      <c r="M31" s="4">
        <v>2020361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C6A4-E846-4B19-BCCD-444C75DB998E}">
  <dimension ref="A1:R31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43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60.97</v>
      </c>
      <c r="C4" s="5">
        <v>45.37</v>
      </c>
      <c r="D4" s="5">
        <v>58.31</v>
      </c>
      <c r="E4" s="5">
        <v>19.41</v>
      </c>
      <c r="F4" s="5">
        <v>71.23</v>
      </c>
      <c r="H4" s="4">
        <v>55896578</v>
      </c>
      <c r="I4" s="4">
        <v>12276026</v>
      </c>
      <c r="J4" s="4">
        <v>9875638</v>
      </c>
      <c r="K4" s="4">
        <v>8423284</v>
      </c>
      <c r="L4" s="4">
        <v>25321631</v>
      </c>
      <c r="M4" s="4">
        <v>26723695</v>
      </c>
      <c r="N4" s="4">
        <v>57257639</v>
      </c>
      <c r="O4" s="4">
        <v>58501299</v>
      </c>
      <c r="P4" s="4">
        <v>1578216</v>
      </c>
      <c r="Q4" s="4">
        <v>1576670</v>
      </c>
      <c r="R4" s="2" t="s">
        <v>19</v>
      </c>
    </row>
    <row r="5" spans="1:18" x14ac:dyDescent="0.25">
      <c r="A5" s="5">
        <v>2024</v>
      </c>
      <c r="B5" s="5">
        <v>61.21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52120161</v>
      </c>
      <c r="I5" s="4">
        <v>11344645</v>
      </c>
      <c r="J5" s="4">
        <v>8185291</v>
      </c>
      <c r="K5" s="4">
        <v>8234067</v>
      </c>
      <c r="L5" s="4">
        <v>24356158</v>
      </c>
      <c r="M5" s="4">
        <v>23492706</v>
      </c>
      <c r="N5" s="4">
        <v>54339162</v>
      </c>
      <c r="O5" s="4">
        <v>54097976</v>
      </c>
      <c r="P5" s="4">
        <v>1459425</v>
      </c>
      <c r="Q5" s="4">
        <v>872013</v>
      </c>
      <c r="R5" s="2" t="s">
        <v>19</v>
      </c>
    </row>
    <row r="6" spans="1:18" x14ac:dyDescent="0.25">
      <c r="A6" s="5">
        <v>2025</v>
      </c>
      <c r="B6" s="5">
        <v>66.17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47707403</v>
      </c>
      <c r="I6" s="4">
        <v>10677664</v>
      </c>
      <c r="J6" s="4">
        <v>6263202</v>
      </c>
      <c r="K6" s="4">
        <v>7957400</v>
      </c>
      <c r="L6" s="4">
        <v>22809137</v>
      </c>
      <c r="M6" s="4">
        <v>20278046</v>
      </c>
      <c r="N6" s="4">
        <v>51181302</v>
      </c>
      <c r="O6" s="4">
        <v>49694652</v>
      </c>
      <c r="P6" s="4">
        <v>1340635</v>
      </c>
      <c r="Q6" s="4">
        <v>1929192</v>
      </c>
      <c r="R6" s="2" t="s">
        <v>19</v>
      </c>
    </row>
    <row r="7" spans="1:18" x14ac:dyDescent="0.25">
      <c r="A7" s="5">
        <v>2026</v>
      </c>
      <c r="B7" s="5">
        <v>68.86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43769553</v>
      </c>
      <c r="I7" s="4">
        <v>10074227</v>
      </c>
      <c r="J7" s="4">
        <v>4817798</v>
      </c>
      <c r="K7" s="4">
        <v>7216931</v>
      </c>
      <c r="L7" s="4">
        <v>21660597</v>
      </c>
      <c r="M7" s="4">
        <v>17439915</v>
      </c>
      <c r="N7" s="4">
        <v>48098561</v>
      </c>
      <c r="O7" s="4">
        <v>45291328</v>
      </c>
      <c r="P7" s="4">
        <v>1221844</v>
      </c>
      <c r="Q7" s="4">
        <v>1222074</v>
      </c>
      <c r="R7" s="2" t="s">
        <v>19</v>
      </c>
    </row>
    <row r="8" spans="1:18" x14ac:dyDescent="0.25">
      <c r="A8" s="5">
        <v>2027</v>
      </c>
      <c r="B8" s="5">
        <v>71.41</v>
      </c>
      <c r="C8" s="5">
        <v>55.15</v>
      </c>
      <c r="D8" s="5">
        <v>70.87</v>
      </c>
      <c r="E8" s="5">
        <v>23.6</v>
      </c>
      <c r="F8" s="5">
        <v>86.59</v>
      </c>
      <c r="H8" s="4">
        <v>41295314</v>
      </c>
      <c r="I8" s="4">
        <v>9452587</v>
      </c>
      <c r="J8" s="4">
        <v>4763496</v>
      </c>
      <c r="K8" s="4">
        <v>6669142</v>
      </c>
      <c r="L8" s="4">
        <v>20410089</v>
      </c>
      <c r="M8" s="4">
        <v>16113606</v>
      </c>
      <c r="N8" s="4">
        <v>46585535</v>
      </c>
      <c r="O8" s="4">
        <v>40888005</v>
      </c>
      <c r="P8" s="4">
        <v>1103054</v>
      </c>
      <c r="Q8" s="4">
        <v>1102378</v>
      </c>
      <c r="R8" s="2" t="s">
        <v>19</v>
      </c>
    </row>
    <row r="9" spans="1:18" x14ac:dyDescent="0.25">
      <c r="A9" s="5">
        <v>2028</v>
      </c>
      <c r="B9" s="5">
        <v>76.239999999999995</v>
      </c>
      <c r="C9" s="5">
        <v>57.91</v>
      </c>
      <c r="D9" s="5">
        <v>74.41</v>
      </c>
      <c r="E9" s="5">
        <v>24.77</v>
      </c>
      <c r="F9" s="5">
        <v>90.92</v>
      </c>
      <c r="H9" s="4">
        <v>38889142</v>
      </c>
      <c r="I9" s="4">
        <v>8805122</v>
      </c>
      <c r="J9" s="4">
        <v>4841178</v>
      </c>
      <c r="K9" s="4">
        <v>6124659</v>
      </c>
      <c r="L9" s="4">
        <v>19118183</v>
      </c>
      <c r="M9" s="4">
        <v>15244150</v>
      </c>
      <c r="N9" s="4">
        <v>45146288</v>
      </c>
      <c r="O9" s="4">
        <v>36484681</v>
      </c>
      <c r="P9" s="4">
        <v>984264</v>
      </c>
      <c r="Q9" s="4">
        <v>985110</v>
      </c>
      <c r="R9" s="2" t="s">
        <v>19</v>
      </c>
    </row>
    <row r="10" spans="1:18" x14ac:dyDescent="0.25">
      <c r="A10" s="5">
        <v>2029</v>
      </c>
      <c r="B10" s="5">
        <v>83.34</v>
      </c>
      <c r="C10" s="5">
        <v>60.81</v>
      </c>
      <c r="D10" s="5">
        <v>78.13</v>
      </c>
      <c r="E10" s="5">
        <v>26.02</v>
      </c>
      <c r="F10" s="5">
        <v>95.46</v>
      </c>
      <c r="H10" s="4">
        <v>36598104</v>
      </c>
      <c r="I10" s="4">
        <v>8153239</v>
      </c>
      <c r="J10" s="4">
        <v>5012539</v>
      </c>
      <c r="K10" s="4">
        <v>5619392</v>
      </c>
      <c r="L10" s="4">
        <v>17812933</v>
      </c>
      <c r="M10" s="4">
        <v>14502435</v>
      </c>
      <c r="N10" s="4">
        <v>43776506</v>
      </c>
      <c r="O10" s="4">
        <v>32081358</v>
      </c>
      <c r="P10" s="4">
        <v>865473</v>
      </c>
      <c r="Q10" s="4">
        <v>865473</v>
      </c>
      <c r="R10" s="2" t="s">
        <v>19</v>
      </c>
    </row>
    <row r="11" spans="1:18" x14ac:dyDescent="0.25">
      <c r="A11" s="5">
        <v>2030</v>
      </c>
      <c r="B11" s="5">
        <v>89.63</v>
      </c>
      <c r="C11" s="5">
        <v>63.85</v>
      </c>
      <c r="D11" s="5">
        <v>82.04</v>
      </c>
      <c r="E11" s="5">
        <v>27.32</v>
      </c>
      <c r="F11" s="5">
        <v>100.23</v>
      </c>
      <c r="H11" s="4">
        <v>34015312</v>
      </c>
      <c r="I11" s="4">
        <v>7477188</v>
      </c>
      <c r="J11" s="4">
        <v>4730817</v>
      </c>
      <c r="K11" s="4">
        <v>5319764</v>
      </c>
      <c r="L11" s="4">
        <v>16487543</v>
      </c>
      <c r="M11" s="4">
        <v>13158931</v>
      </c>
      <c r="N11" s="4">
        <v>42020385</v>
      </c>
      <c r="O11" s="4">
        <v>27678034</v>
      </c>
      <c r="P11" s="4">
        <v>746683</v>
      </c>
      <c r="Q11" s="4">
        <v>746683</v>
      </c>
      <c r="R11" s="2" t="s">
        <v>19</v>
      </c>
    </row>
    <row r="12" spans="1:18" x14ac:dyDescent="0.25">
      <c r="A12" s="5">
        <v>2031</v>
      </c>
      <c r="B12" s="5">
        <v>87.2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31479913</v>
      </c>
      <c r="I12" s="4">
        <v>6848547</v>
      </c>
      <c r="J12" s="4">
        <v>4439470</v>
      </c>
      <c r="K12" s="4">
        <v>4985811</v>
      </c>
      <c r="L12" s="4">
        <v>15206086</v>
      </c>
      <c r="M12" s="4">
        <v>12115657</v>
      </c>
      <c r="N12" s="4">
        <v>40243938</v>
      </c>
      <c r="O12" s="4">
        <v>26482846</v>
      </c>
      <c r="P12" s="4">
        <v>714440</v>
      </c>
      <c r="Q12" s="4">
        <v>713761</v>
      </c>
      <c r="R12" s="2" t="s">
        <v>19</v>
      </c>
    </row>
    <row r="13" spans="1:18" x14ac:dyDescent="0.25">
      <c r="A13" s="5">
        <v>2032</v>
      </c>
      <c r="B13" s="5">
        <v>90.21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29079891</v>
      </c>
      <c r="I13" s="4">
        <v>6244501</v>
      </c>
      <c r="J13" s="4">
        <v>4160276</v>
      </c>
      <c r="K13" s="4">
        <v>4667715</v>
      </c>
      <c r="L13" s="4">
        <v>14007400</v>
      </c>
      <c r="M13" s="4">
        <v>11116298</v>
      </c>
      <c r="N13" s="4">
        <v>38413765</v>
      </c>
      <c r="O13" s="4">
        <v>25287658</v>
      </c>
      <c r="P13" s="4">
        <v>681997</v>
      </c>
      <c r="Q13" s="2" t="s">
        <v>19</v>
      </c>
      <c r="R13" s="2" t="s">
        <v>19</v>
      </c>
    </row>
    <row r="14" spans="1:18" x14ac:dyDescent="0.25">
      <c r="A14" s="5">
        <v>2033</v>
      </c>
      <c r="B14" s="5">
        <v>94.98</v>
      </c>
      <c r="C14" s="5">
        <v>73.91</v>
      </c>
      <c r="D14" s="5">
        <v>94.98</v>
      </c>
      <c r="E14" s="5">
        <v>31.62</v>
      </c>
      <c r="F14" s="5">
        <v>116.03</v>
      </c>
      <c r="H14" s="4">
        <v>26866767</v>
      </c>
      <c r="I14" s="4">
        <v>5678713</v>
      </c>
      <c r="J14" s="4">
        <v>3876861</v>
      </c>
      <c r="K14" s="4">
        <v>4391147</v>
      </c>
      <c r="L14" s="4">
        <v>12920046</v>
      </c>
      <c r="M14" s="4">
        <v>10170099</v>
      </c>
      <c r="N14" s="4">
        <v>36695115</v>
      </c>
      <c r="O14" s="4">
        <v>24092471</v>
      </c>
      <c r="P14" s="4">
        <v>650153</v>
      </c>
      <c r="Q14" s="4">
        <v>270988</v>
      </c>
      <c r="R14" s="2" t="s">
        <v>19</v>
      </c>
    </row>
    <row r="15" spans="1:18" x14ac:dyDescent="0.25">
      <c r="A15" s="5">
        <v>2034</v>
      </c>
      <c r="B15" s="5">
        <v>96.23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24696580</v>
      </c>
      <c r="I15" s="4">
        <v>5143095</v>
      </c>
      <c r="J15" s="4">
        <v>3588718</v>
      </c>
      <c r="K15" s="4">
        <v>4094969</v>
      </c>
      <c r="L15" s="4">
        <v>11869796</v>
      </c>
      <c r="M15" s="4">
        <v>9249490</v>
      </c>
      <c r="N15" s="4">
        <v>34893533</v>
      </c>
      <c r="O15" s="4">
        <v>22897283</v>
      </c>
      <c r="P15" s="4">
        <v>617710</v>
      </c>
      <c r="Q15" s="2" t="s">
        <v>19</v>
      </c>
      <c r="R15" s="2" t="s">
        <v>19</v>
      </c>
    </row>
    <row r="16" spans="1:18" x14ac:dyDescent="0.25">
      <c r="A16" s="5">
        <v>2035</v>
      </c>
      <c r="B16" s="5">
        <v>64.3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22766073</v>
      </c>
      <c r="I16" s="4">
        <v>4672526</v>
      </c>
      <c r="J16" s="4">
        <v>3296135</v>
      </c>
      <c r="K16" s="4">
        <v>3860671</v>
      </c>
      <c r="L16" s="4">
        <v>10936742</v>
      </c>
      <c r="M16" s="4">
        <v>8410787</v>
      </c>
      <c r="N16" s="4">
        <v>33182128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58.66</v>
      </c>
      <c r="C17" s="5">
        <v>85.57</v>
      </c>
      <c r="D17" s="5">
        <v>109.95</v>
      </c>
      <c r="E17" s="5">
        <v>36.6</v>
      </c>
      <c r="F17" s="5">
        <v>134.32</v>
      </c>
      <c r="H17" s="4">
        <v>20573942</v>
      </c>
      <c r="I17" s="4">
        <v>4321002</v>
      </c>
      <c r="J17" s="4">
        <v>2984681</v>
      </c>
      <c r="K17" s="4">
        <v>3439400</v>
      </c>
      <c r="L17" s="4">
        <v>9828859</v>
      </c>
      <c r="M17" s="4">
        <v>7652324</v>
      </c>
      <c r="N17" s="4">
        <v>31163503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58.79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18446306</v>
      </c>
      <c r="I18" s="4">
        <v>4074321</v>
      </c>
      <c r="J18" s="4">
        <v>2672798</v>
      </c>
      <c r="K18" s="4">
        <v>2994143</v>
      </c>
      <c r="L18" s="4">
        <v>8705044</v>
      </c>
      <c r="M18" s="4">
        <v>7007164</v>
      </c>
      <c r="N18" s="4">
        <v>29094880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59.87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16315742</v>
      </c>
      <c r="I19" s="4">
        <v>3823038</v>
      </c>
      <c r="J19" s="4">
        <v>2355848</v>
      </c>
      <c r="K19" s="4">
        <v>2544921</v>
      </c>
      <c r="L19" s="4">
        <v>7591936</v>
      </c>
      <c r="M19" s="4">
        <v>6352550</v>
      </c>
      <c r="N19" s="4">
        <v>26889157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46.22</v>
      </c>
      <c r="C20" s="5">
        <v>99.05</v>
      </c>
      <c r="D20" s="5">
        <v>127.27</v>
      </c>
      <c r="E20" s="5">
        <v>42.38</v>
      </c>
      <c r="F20" s="5">
        <v>155.49</v>
      </c>
      <c r="H20" s="4">
        <v>14441878</v>
      </c>
      <c r="I20" s="4">
        <v>3556243</v>
      </c>
      <c r="J20" s="4">
        <v>2033919</v>
      </c>
      <c r="K20" s="4">
        <v>2273260</v>
      </c>
      <c r="L20" s="4">
        <v>6578456</v>
      </c>
      <c r="M20" s="4">
        <v>5695590</v>
      </c>
      <c r="N20" s="4">
        <v>24724555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12760726</v>
      </c>
      <c r="I21" s="4">
        <v>3399211</v>
      </c>
      <c r="J21" s="4">
        <v>1707013</v>
      </c>
      <c r="K21" s="4">
        <v>2019004</v>
      </c>
      <c r="L21" s="4">
        <v>5635498</v>
      </c>
      <c r="M21" s="4">
        <v>5140425</v>
      </c>
      <c r="N21" s="4">
        <v>22520151</v>
      </c>
      <c r="O21" s="4">
        <v>15726156</v>
      </c>
      <c r="P21" s="2" t="s">
        <v>19</v>
      </c>
      <c r="Q21" s="2" t="s">
        <v>19</v>
      </c>
      <c r="R21" s="4">
        <v>-940497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11246845</v>
      </c>
      <c r="I22" s="4">
        <v>3239351</v>
      </c>
      <c r="J22" s="4">
        <v>1374832</v>
      </c>
      <c r="K22" s="4">
        <v>1843056</v>
      </c>
      <c r="L22" s="4">
        <v>4789606</v>
      </c>
      <c r="M22" s="4">
        <v>4594911</v>
      </c>
      <c r="N22" s="4">
        <v>20649738</v>
      </c>
      <c r="O22" s="4">
        <v>14530968</v>
      </c>
      <c r="P22" s="2" t="s">
        <v>19</v>
      </c>
      <c r="Q22" s="2" t="s">
        <v>19</v>
      </c>
      <c r="R22" s="4">
        <v>-2610501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9773401</v>
      </c>
      <c r="I23" s="4">
        <v>3073935</v>
      </c>
      <c r="J23" s="4">
        <v>1037949</v>
      </c>
      <c r="K23" s="4">
        <v>1655916</v>
      </c>
      <c r="L23" s="4">
        <v>4005601</v>
      </c>
      <c r="M23" s="4">
        <v>4046674</v>
      </c>
      <c r="N23" s="4">
        <v>18957389</v>
      </c>
      <c r="O23" s="4">
        <v>13335780</v>
      </c>
      <c r="P23" s="2" t="s">
        <v>19</v>
      </c>
      <c r="Q23" s="2" t="s">
        <v>19</v>
      </c>
      <c r="R23" s="4">
        <v>-2491615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8396160</v>
      </c>
      <c r="I24" s="4">
        <v>2920574</v>
      </c>
      <c r="J24" s="4">
        <v>696516</v>
      </c>
      <c r="K24" s="4">
        <v>1474759</v>
      </c>
      <c r="L24" s="4">
        <v>3304312</v>
      </c>
      <c r="M24" s="4">
        <v>3514118</v>
      </c>
      <c r="N24" s="4">
        <v>17383713</v>
      </c>
      <c r="O24" s="4">
        <v>11763164</v>
      </c>
      <c r="P24" s="2" t="s">
        <v>19</v>
      </c>
      <c r="Q24" s="2" t="s">
        <v>19</v>
      </c>
      <c r="R24" s="4">
        <v>-4617315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7113227</v>
      </c>
      <c r="I25" s="4">
        <v>2777606</v>
      </c>
      <c r="J25" s="4">
        <v>350516</v>
      </c>
      <c r="K25" s="4">
        <v>1287860</v>
      </c>
      <c r="L25" s="4">
        <v>2697244</v>
      </c>
      <c r="M25" s="4">
        <v>2994950</v>
      </c>
      <c r="N25" s="4">
        <v>15878943</v>
      </c>
      <c r="O25" s="4">
        <v>10190549</v>
      </c>
      <c r="P25" s="2" t="s">
        <v>19</v>
      </c>
      <c r="Q25" s="2" t="s">
        <v>19</v>
      </c>
      <c r="R25" s="4">
        <v>-3531377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5930691</v>
      </c>
      <c r="I26" s="4">
        <v>2644625</v>
      </c>
      <c r="J26" s="2" t="s">
        <v>19</v>
      </c>
      <c r="K26" s="4">
        <v>1105420</v>
      </c>
      <c r="L26" s="4">
        <v>2180646</v>
      </c>
      <c r="M26" s="4">
        <v>2489263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-2290650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5182364</v>
      </c>
      <c r="I27" s="4">
        <v>2526063</v>
      </c>
      <c r="J27" s="2" t="s">
        <v>19</v>
      </c>
      <c r="K27" s="4">
        <v>904552</v>
      </c>
      <c r="L27" s="4">
        <v>1751748</v>
      </c>
      <c r="M27" s="4">
        <v>2374500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-607744</v>
      </c>
    </row>
    <row r="28" spans="1:18" x14ac:dyDescent="0.25">
      <c r="A28" s="5">
        <v>2047</v>
      </c>
      <c r="B28" s="5">
        <v>63.31</v>
      </c>
      <c r="C28" s="5">
        <v>146.34</v>
      </c>
      <c r="D28" s="5">
        <v>188.04</v>
      </c>
      <c r="E28" s="5">
        <v>62.61</v>
      </c>
      <c r="F28" s="5">
        <v>229.73</v>
      </c>
      <c r="H28" s="4">
        <v>4506948</v>
      </c>
      <c r="I28" s="4">
        <v>2418847</v>
      </c>
      <c r="J28" s="2" t="s">
        <v>19</v>
      </c>
      <c r="K28" s="4">
        <v>725105</v>
      </c>
      <c r="L28" s="4">
        <v>1362997</v>
      </c>
      <c r="M28" s="4">
        <v>2273716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67.099999999999994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3925892</v>
      </c>
      <c r="I29" s="4">
        <v>2318146</v>
      </c>
      <c r="J29" s="2" t="s">
        <v>19</v>
      </c>
      <c r="K29" s="4">
        <v>577639</v>
      </c>
      <c r="L29" s="4">
        <v>1030108</v>
      </c>
      <c r="M29" s="4">
        <v>2179057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72.52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3451242</v>
      </c>
      <c r="I30" s="4">
        <v>2222816</v>
      </c>
      <c r="J30" s="2" t="s">
        <v>19</v>
      </c>
      <c r="K30" s="4">
        <v>447848</v>
      </c>
      <c r="L30" s="4">
        <v>780578</v>
      </c>
      <c r="M30" s="4">
        <v>2089447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81.58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3078240</v>
      </c>
      <c r="I31" s="4">
        <v>2139078</v>
      </c>
      <c r="J31" s="2" t="s">
        <v>19</v>
      </c>
      <c r="K31" s="4">
        <v>340630</v>
      </c>
      <c r="L31" s="4">
        <v>598532</v>
      </c>
      <c r="M31" s="4">
        <v>2010733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CF216-E71B-4849-94A8-CAA0BB4F769E}">
  <dimension ref="A1:R31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44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69.17</v>
      </c>
      <c r="C4" s="5">
        <v>45.37</v>
      </c>
      <c r="D4" s="5">
        <v>58.31</v>
      </c>
      <c r="E4" s="5">
        <v>19.41</v>
      </c>
      <c r="F4" s="5">
        <v>71.23</v>
      </c>
      <c r="H4" s="4">
        <v>56409245</v>
      </c>
      <c r="I4" s="4">
        <v>11862415</v>
      </c>
      <c r="J4" s="4">
        <v>10972931</v>
      </c>
      <c r="K4" s="4">
        <v>8372229</v>
      </c>
      <c r="L4" s="4">
        <v>25201671</v>
      </c>
      <c r="M4" s="4">
        <v>27374373</v>
      </c>
      <c r="N4" s="4">
        <v>58354932</v>
      </c>
      <c r="O4" s="4">
        <v>58501299</v>
      </c>
      <c r="P4" s="4">
        <v>1578216</v>
      </c>
      <c r="Q4" s="4">
        <v>1577609</v>
      </c>
      <c r="R4" s="2" t="s">
        <v>19</v>
      </c>
    </row>
    <row r="5" spans="1:18" x14ac:dyDescent="0.25">
      <c r="A5" s="5">
        <v>2024</v>
      </c>
      <c r="B5" s="5">
        <v>69.2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52569284</v>
      </c>
      <c r="I5" s="4">
        <v>11102905</v>
      </c>
      <c r="J5" s="4">
        <v>9094768</v>
      </c>
      <c r="K5" s="4">
        <v>8181312</v>
      </c>
      <c r="L5" s="4">
        <v>24190300</v>
      </c>
      <c r="M5" s="4">
        <v>24130004</v>
      </c>
      <c r="N5" s="4">
        <v>55248639</v>
      </c>
      <c r="O5" s="4">
        <v>54097976</v>
      </c>
      <c r="P5" s="4">
        <v>1459425</v>
      </c>
      <c r="Q5" s="4">
        <v>1460032</v>
      </c>
      <c r="R5" s="2" t="s">
        <v>19</v>
      </c>
    </row>
    <row r="6" spans="1:18" x14ac:dyDescent="0.25">
      <c r="A6" s="5">
        <v>2025</v>
      </c>
      <c r="B6" s="5">
        <v>75.430000000000007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47814371</v>
      </c>
      <c r="I6" s="4">
        <v>10450361</v>
      </c>
      <c r="J6" s="4">
        <v>6959114</v>
      </c>
      <c r="K6" s="4">
        <v>7878775</v>
      </c>
      <c r="L6" s="4">
        <v>22526121</v>
      </c>
      <c r="M6" s="4">
        <v>20706720</v>
      </c>
      <c r="N6" s="4">
        <v>51877213</v>
      </c>
      <c r="O6" s="4">
        <v>49694652</v>
      </c>
      <c r="P6" s="4">
        <v>1340635</v>
      </c>
      <c r="Q6" s="4">
        <v>1339430</v>
      </c>
      <c r="R6" s="2" t="s">
        <v>19</v>
      </c>
    </row>
    <row r="7" spans="1:18" x14ac:dyDescent="0.25">
      <c r="A7" s="5">
        <v>2026</v>
      </c>
      <c r="B7" s="5">
        <v>78.22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43477892</v>
      </c>
      <c r="I7" s="4">
        <v>9825847</v>
      </c>
      <c r="J7" s="4">
        <v>5353109</v>
      </c>
      <c r="K7" s="4">
        <v>6976528</v>
      </c>
      <c r="L7" s="4">
        <v>21322408</v>
      </c>
      <c r="M7" s="4">
        <v>17621213</v>
      </c>
      <c r="N7" s="4">
        <v>48633872</v>
      </c>
      <c r="O7" s="4">
        <v>45291328</v>
      </c>
      <c r="P7" s="4">
        <v>1221844</v>
      </c>
      <c r="Q7" s="4">
        <v>1221534</v>
      </c>
      <c r="R7" s="2" t="s">
        <v>19</v>
      </c>
    </row>
    <row r="8" spans="1:18" x14ac:dyDescent="0.25">
      <c r="A8" s="5">
        <v>2027</v>
      </c>
      <c r="B8" s="5">
        <v>80.819999999999993</v>
      </c>
      <c r="C8" s="5">
        <v>55.15</v>
      </c>
      <c r="D8" s="5">
        <v>70.87</v>
      </c>
      <c r="E8" s="5">
        <v>23.6</v>
      </c>
      <c r="F8" s="5">
        <v>86.59</v>
      </c>
      <c r="H8" s="4">
        <v>41047488</v>
      </c>
      <c r="I8" s="4">
        <v>9173394</v>
      </c>
      <c r="J8" s="4">
        <v>5292773</v>
      </c>
      <c r="K8" s="4">
        <v>6310701</v>
      </c>
      <c r="L8" s="4">
        <v>20270619</v>
      </c>
      <c r="M8" s="4">
        <v>16222737</v>
      </c>
      <c r="N8" s="4">
        <v>47262357</v>
      </c>
      <c r="O8" s="4">
        <v>40888005</v>
      </c>
      <c r="P8" s="4">
        <v>1103054</v>
      </c>
      <c r="Q8" s="4">
        <v>1104570</v>
      </c>
      <c r="R8" s="2" t="s">
        <v>19</v>
      </c>
    </row>
    <row r="9" spans="1:18" x14ac:dyDescent="0.25">
      <c r="A9" s="5">
        <v>2028</v>
      </c>
      <c r="B9" s="5">
        <v>86.15</v>
      </c>
      <c r="C9" s="5">
        <v>57.91</v>
      </c>
      <c r="D9" s="5">
        <v>74.41</v>
      </c>
      <c r="E9" s="5">
        <v>24.77</v>
      </c>
      <c r="F9" s="5">
        <v>90.92</v>
      </c>
      <c r="H9" s="4">
        <v>38728316</v>
      </c>
      <c r="I9" s="4">
        <v>8491549</v>
      </c>
      <c r="J9" s="4">
        <v>5379086</v>
      </c>
      <c r="K9" s="4">
        <v>5680310</v>
      </c>
      <c r="L9" s="4">
        <v>19177371</v>
      </c>
      <c r="M9" s="4">
        <v>15302986</v>
      </c>
      <c r="N9" s="4">
        <v>45982556</v>
      </c>
      <c r="O9" s="4">
        <v>36484681</v>
      </c>
      <c r="P9" s="4">
        <v>984264</v>
      </c>
      <c r="Q9" s="4">
        <v>984264</v>
      </c>
      <c r="R9" s="2" t="s">
        <v>19</v>
      </c>
    </row>
    <row r="10" spans="1:18" x14ac:dyDescent="0.25">
      <c r="A10" s="5">
        <v>2029</v>
      </c>
      <c r="B10" s="5">
        <v>94.1</v>
      </c>
      <c r="C10" s="5">
        <v>60.81</v>
      </c>
      <c r="D10" s="5">
        <v>78.13</v>
      </c>
      <c r="E10" s="5">
        <v>26.02</v>
      </c>
      <c r="F10" s="5">
        <v>95.46</v>
      </c>
      <c r="H10" s="4">
        <v>36544402</v>
      </c>
      <c r="I10" s="4">
        <v>7806229</v>
      </c>
      <c r="J10" s="4">
        <v>5569488</v>
      </c>
      <c r="K10" s="4">
        <v>5111588</v>
      </c>
      <c r="L10" s="4">
        <v>18057097</v>
      </c>
      <c r="M10" s="4">
        <v>14536113</v>
      </c>
      <c r="N10" s="4">
        <v>44785506</v>
      </c>
      <c r="O10" s="4">
        <v>32081358</v>
      </c>
      <c r="P10" s="4">
        <v>865473</v>
      </c>
      <c r="Q10" s="4">
        <v>865473</v>
      </c>
      <c r="R10" s="2" t="s">
        <v>19</v>
      </c>
    </row>
    <row r="11" spans="1:18" x14ac:dyDescent="0.25">
      <c r="A11" s="5">
        <v>2030</v>
      </c>
      <c r="B11" s="5">
        <v>100.23</v>
      </c>
      <c r="C11" s="5">
        <v>63.85</v>
      </c>
      <c r="D11" s="5">
        <v>82.04</v>
      </c>
      <c r="E11" s="5">
        <v>27.32</v>
      </c>
      <c r="F11" s="5">
        <v>100.23</v>
      </c>
      <c r="H11" s="4">
        <v>34009790</v>
      </c>
      <c r="I11" s="4">
        <v>7096134</v>
      </c>
      <c r="J11" s="4">
        <v>5256464</v>
      </c>
      <c r="K11" s="4">
        <v>4752202</v>
      </c>
      <c r="L11" s="4">
        <v>16904990</v>
      </c>
      <c r="M11" s="4">
        <v>13139943</v>
      </c>
      <c r="N11" s="4">
        <v>43153312</v>
      </c>
      <c r="O11" s="4">
        <v>27678034</v>
      </c>
      <c r="P11" s="4">
        <v>746683</v>
      </c>
      <c r="Q11" s="4">
        <v>746683</v>
      </c>
      <c r="R11" s="2" t="s">
        <v>19</v>
      </c>
    </row>
    <row r="12" spans="1:18" x14ac:dyDescent="0.25">
      <c r="A12" s="5">
        <v>2031</v>
      </c>
      <c r="B12" s="5">
        <v>98.32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31487709</v>
      </c>
      <c r="I12" s="4">
        <v>6442107</v>
      </c>
      <c r="J12" s="4">
        <v>4932744</v>
      </c>
      <c r="K12" s="4">
        <v>4337104</v>
      </c>
      <c r="L12" s="4">
        <v>15775754</v>
      </c>
      <c r="M12" s="4">
        <v>12045224</v>
      </c>
      <c r="N12" s="4">
        <v>41500280</v>
      </c>
      <c r="O12" s="4">
        <v>26482846</v>
      </c>
      <c r="P12" s="4">
        <v>714440</v>
      </c>
      <c r="Q12" s="4">
        <v>714440</v>
      </c>
      <c r="R12" s="2" t="s">
        <v>19</v>
      </c>
    </row>
    <row r="13" spans="1:18" x14ac:dyDescent="0.25">
      <c r="A13" s="5">
        <v>2032</v>
      </c>
      <c r="B13" s="5">
        <v>100.63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29122674</v>
      </c>
      <c r="I13" s="4">
        <v>5812381</v>
      </c>
      <c r="J13" s="4">
        <v>4622529</v>
      </c>
      <c r="K13" s="4">
        <v>3975671</v>
      </c>
      <c r="L13" s="4">
        <v>14712094</v>
      </c>
      <c r="M13" s="4">
        <v>11002224</v>
      </c>
      <c r="N13" s="4">
        <v>39785325</v>
      </c>
      <c r="O13" s="4">
        <v>25287658</v>
      </c>
      <c r="P13" s="4">
        <v>682196</v>
      </c>
      <c r="Q13" s="4">
        <v>682196</v>
      </c>
      <c r="R13" s="2" t="s">
        <v>19</v>
      </c>
    </row>
    <row r="14" spans="1:18" x14ac:dyDescent="0.25">
      <c r="A14" s="5">
        <v>2033</v>
      </c>
      <c r="B14" s="5">
        <v>105.06</v>
      </c>
      <c r="C14" s="5">
        <v>73.91</v>
      </c>
      <c r="D14" s="5">
        <v>94.98</v>
      </c>
      <c r="E14" s="5">
        <v>31.62</v>
      </c>
      <c r="F14" s="5">
        <v>116.03</v>
      </c>
      <c r="H14" s="4">
        <v>26939079</v>
      </c>
      <c r="I14" s="4">
        <v>5224909</v>
      </c>
      <c r="J14" s="4">
        <v>4307624</v>
      </c>
      <c r="K14" s="4">
        <v>3664648</v>
      </c>
      <c r="L14" s="4">
        <v>13741899</v>
      </c>
      <c r="M14" s="4">
        <v>10015827</v>
      </c>
      <c r="N14" s="4">
        <v>38174406</v>
      </c>
      <c r="O14" s="4">
        <v>24092471</v>
      </c>
      <c r="P14" s="4">
        <v>649953</v>
      </c>
      <c r="Q14" s="4">
        <v>649953</v>
      </c>
      <c r="R14" s="2" t="s">
        <v>19</v>
      </c>
    </row>
    <row r="15" spans="1:18" x14ac:dyDescent="0.25">
      <c r="A15" s="5">
        <v>2034</v>
      </c>
      <c r="B15" s="5">
        <v>105.7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24919520</v>
      </c>
      <c r="I15" s="4">
        <v>4774408</v>
      </c>
      <c r="J15" s="4">
        <v>3987465</v>
      </c>
      <c r="K15" s="4">
        <v>3353692</v>
      </c>
      <c r="L15" s="4">
        <v>12803956</v>
      </c>
      <c r="M15" s="4">
        <v>9158109</v>
      </c>
      <c r="N15" s="4">
        <v>36473367</v>
      </c>
      <c r="O15" s="4">
        <v>22897283</v>
      </c>
      <c r="P15" s="4">
        <v>617710</v>
      </c>
      <c r="Q15" s="4">
        <v>617710</v>
      </c>
      <c r="R15" s="2" t="s">
        <v>19</v>
      </c>
    </row>
    <row r="16" spans="1:18" x14ac:dyDescent="0.25">
      <c r="A16" s="5">
        <v>2035</v>
      </c>
      <c r="B16" s="5">
        <v>78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23076974</v>
      </c>
      <c r="I16" s="4">
        <v>4349832</v>
      </c>
      <c r="J16" s="4">
        <v>3662372</v>
      </c>
      <c r="K16" s="4">
        <v>3099094</v>
      </c>
      <c r="L16" s="4">
        <v>11965677</v>
      </c>
      <c r="M16" s="4">
        <v>8342113</v>
      </c>
      <c r="N16" s="4">
        <v>34857461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71.97</v>
      </c>
      <c r="C17" s="5">
        <v>85.57</v>
      </c>
      <c r="D17" s="5">
        <v>109.95</v>
      </c>
      <c r="E17" s="5">
        <v>36.6</v>
      </c>
      <c r="F17" s="5">
        <v>134.32</v>
      </c>
      <c r="H17" s="4">
        <v>21037497</v>
      </c>
      <c r="I17" s="4">
        <v>4061666</v>
      </c>
      <c r="J17" s="4">
        <v>3316312</v>
      </c>
      <c r="K17" s="4">
        <v>2694322</v>
      </c>
      <c r="L17" s="4">
        <v>10965197</v>
      </c>
      <c r="M17" s="4">
        <v>7624409</v>
      </c>
      <c r="N17" s="4">
        <v>32963471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71.56</v>
      </c>
      <c r="C18" s="5">
        <v>89.84</v>
      </c>
      <c r="D18" s="5">
        <v>115.44</v>
      </c>
      <c r="E18" s="5">
        <v>38.43</v>
      </c>
      <c r="F18" s="5">
        <v>141.04</v>
      </c>
      <c r="H18" s="4">
        <v>19108737</v>
      </c>
      <c r="I18" s="4">
        <v>3879742</v>
      </c>
      <c r="J18" s="4">
        <v>2969775</v>
      </c>
      <c r="K18" s="4">
        <v>2327355</v>
      </c>
      <c r="L18" s="4">
        <v>9931865</v>
      </c>
      <c r="M18" s="4">
        <v>7020907</v>
      </c>
      <c r="N18" s="4">
        <v>31031589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72.290000000000006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17208846</v>
      </c>
      <c r="I19" s="4">
        <v>3708331</v>
      </c>
      <c r="J19" s="4">
        <v>2617608</v>
      </c>
      <c r="K19" s="4">
        <v>1992777</v>
      </c>
      <c r="L19" s="4">
        <v>8890130</v>
      </c>
      <c r="M19" s="4">
        <v>6423516</v>
      </c>
      <c r="N19" s="4">
        <v>28928277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51.36</v>
      </c>
      <c r="C20" s="5">
        <v>99.05</v>
      </c>
      <c r="D20" s="5">
        <v>127.27</v>
      </c>
      <c r="E20" s="5">
        <v>42.38</v>
      </c>
      <c r="F20" s="5">
        <v>155.49</v>
      </c>
      <c r="H20" s="4">
        <v>15534404</v>
      </c>
      <c r="I20" s="4">
        <v>3545803</v>
      </c>
      <c r="J20" s="4">
        <v>2259910</v>
      </c>
      <c r="K20" s="4">
        <v>1792754</v>
      </c>
      <c r="L20" s="4">
        <v>7935937</v>
      </c>
      <c r="M20" s="4">
        <v>5845057</v>
      </c>
      <c r="N20" s="4">
        <v>26835704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47.63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13897077</v>
      </c>
      <c r="I21" s="4">
        <v>3392621</v>
      </c>
      <c r="J21" s="4">
        <v>1896681</v>
      </c>
      <c r="K21" s="4">
        <v>1590385</v>
      </c>
      <c r="L21" s="4">
        <v>7017390</v>
      </c>
      <c r="M21" s="4">
        <v>5273380</v>
      </c>
      <c r="N21" s="4">
        <v>24676880</v>
      </c>
      <c r="O21" s="4">
        <v>15726156</v>
      </c>
      <c r="P21" s="2" t="s">
        <v>19</v>
      </c>
      <c r="Q21" s="2" t="s">
        <v>19</v>
      </c>
      <c r="R21" s="2" t="s">
        <v>19</v>
      </c>
    </row>
    <row r="22" spans="1:18" x14ac:dyDescent="0.25">
      <c r="A22" s="5">
        <v>2041</v>
      </c>
      <c r="B22" s="5">
        <v>47.57</v>
      </c>
      <c r="C22" s="5">
        <v>109.2</v>
      </c>
      <c r="D22" s="5">
        <v>140.32</v>
      </c>
      <c r="E22" s="5">
        <v>46.72</v>
      </c>
      <c r="F22" s="5">
        <v>171.43</v>
      </c>
      <c r="H22" s="4">
        <v>12397076</v>
      </c>
      <c r="I22" s="4">
        <v>3232008</v>
      </c>
      <c r="J22" s="4">
        <v>1527591</v>
      </c>
      <c r="K22" s="4">
        <v>1449436</v>
      </c>
      <c r="L22" s="4">
        <v>6188041</v>
      </c>
      <c r="M22" s="4">
        <v>4703375</v>
      </c>
      <c r="N22" s="4">
        <v>22828509</v>
      </c>
      <c r="O22" s="4">
        <v>14530968</v>
      </c>
      <c r="P22" s="2" t="s">
        <v>19</v>
      </c>
      <c r="Q22" s="2" t="s">
        <v>19</v>
      </c>
      <c r="R22" s="2" t="s">
        <v>19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10880394</v>
      </c>
      <c r="I23" s="4">
        <v>3064640</v>
      </c>
      <c r="J23" s="4">
        <v>1153276</v>
      </c>
      <c r="K23" s="4">
        <v>1299314</v>
      </c>
      <c r="L23" s="4">
        <v>5363164</v>
      </c>
      <c r="M23" s="4">
        <v>4127588</v>
      </c>
      <c r="N23" s="4">
        <v>21135488</v>
      </c>
      <c r="O23" s="4">
        <v>13335780</v>
      </c>
      <c r="P23" s="2" t="s">
        <v>19</v>
      </c>
      <c r="Q23" s="2" t="s">
        <v>19</v>
      </c>
      <c r="R23" s="4">
        <v>-133759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9424895</v>
      </c>
      <c r="I24" s="4">
        <v>2907513</v>
      </c>
      <c r="J24" s="4">
        <v>773906</v>
      </c>
      <c r="K24" s="4">
        <v>1155678</v>
      </c>
      <c r="L24" s="4">
        <v>4587798</v>
      </c>
      <c r="M24" s="4">
        <v>3563597</v>
      </c>
      <c r="N24" s="4">
        <v>19539602</v>
      </c>
      <c r="O24" s="4">
        <v>11763164</v>
      </c>
      <c r="P24" s="2" t="s">
        <v>19</v>
      </c>
      <c r="Q24" s="2" t="s">
        <v>19</v>
      </c>
      <c r="R24" s="4">
        <v>-3227825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8034171</v>
      </c>
      <c r="I25" s="4">
        <v>2758266</v>
      </c>
      <c r="J25" s="4">
        <v>389463</v>
      </c>
      <c r="K25" s="4">
        <v>1006611</v>
      </c>
      <c r="L25" s="4">
        <v>3879831</v>
      </c>
      <c r="M25" s="4">
        <v>3008405</v>
      </c>
      <c r="N25" s="4">
        <v>17991786</v>
      </c>
      <c r="O25" s="4">
        <v>10190549</v>
      </c>
      <c r="P25" s="2" t="s">
        <v>19</v>
      </c>
      <c r="Q25" s="2" t="s">
        <v>19</v>
      </c>
      <c r="R25" s="4">
        <v>-2118454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6719582</v>
      </c>
      <c r="I26" s="4">
        <v>2616017</v>
      </c>
      <c r="J26" s="2" t="s">
        <v>19</v>
      </c>
      <c r="K26" s="4">
        <v>861255</v>
      </c>
      <c r="L26" s="4">
        <v>3242311</v>
      </c>
      <c r="M26" s="4">
        <v>2461640</v>
      </c>
      <c r="N26" s="4">
        <v>16491186</v>
      </c>
      <c r="O26" s="4">
        <v>8617933</v>
      </c>
      <c r="P26" s="2" t="s">
        <v>19</v>
      </c>
      <c r="Q26" s="2" t="s">
        <v>19</v>
      </c>
      <c r="R26" s="4">
        <v>-886661</v>
      </c>
    </row>
    <row r="27" spans="1:18" x14ac:dyDescent="0.25">
      <c r="A27" s="5">
        <v>2046</v>
      </c>
      <c r="B27" s="5">
        <v>60.66</v>
      </c>
      <c r="C27" s="5">
        <v>139.38</v>
      </c>
      <c r="D27" s="5">
        <v>179.09</v>
      </c>
      <c r="E27" s="5">
        <v>59.62</v>
      </c>
      <c r="F27" s="5">
        <v>218.8</v>
      </c>
      <c r="H27" s="4">
        <v>5872768</v>
      </c>
      <c r="I27" s="4">
        <v>2485490</v>
      </c>
      <c r="J27" s="2" t="s">
        <v>19</v>
      </c>
      <c r="K27" s="4">
        <v>705710</v>
      </c>
      <c r="L27" s="4">
        <v>2681568</v>
      </c>
      <c r="M27" s="4">
        <v>2336361</v>
      </c>
      <c r="N27" s="4">
        <v>15413124</v>
      </c>
      <c r="O27" s="4">
        <v>7045318</v>
      </c>
      <c r="P27" s="2" t="s">
        <v>19</v>
      </c>
      <c r="Q27" s="2" t="s">
        <v>19</v>
      </c>
      <c r="R27" s="2" t="s">
        <v>19</v>
      </c>
    </row>
    <row r="28" spans="1:18" x14ac:dyDescent="0.25">
      <c r="A28" s="5">
        <v>2047</v>
      </c>
      <c r="B28" s="5">
        <v>66.28</v>
      </c>
      <c r="C28" s="5">
        <v>146.34</v>
      </c>
      <c r="D28" s="5">
        <v>188.04</v>
      </c>
      <c r="E28" s="5">
        <v>62.61</v>
      </c>
      <c r="F28" s="5">
        <v>229.73</v>
      </c>
      <c r="H28" s="4">
        <v>5070957</v>
      </c>
      <c r="I28" s="4">
        <v>2364966</v>
      </c>
      <c r="J28" s="2" t="s">
        <v>19</v>
      </c>
      <c r="K28" s="4">
        <v>564769</v>
      </c>
      <c r="L28" s="4">
        <v>2141223</v>
      </c>
      <c r="M28" s="4">
        <v>2223068</v>
      </c>
      <c r="N28" s="4">
        <v>14291175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71.75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4347213</v>
      </c>
      <c r="I29" s="4">
        <v>2252337</v>
      </c>
      <c r="J29" s="2" t="s">
        <v>19</v>
      </c>
      <c r="K29" s="4">
        <v>450404</v>
      </c>
      <c r="L29" s="4">
        <v>1644472</v>
      </c>
      <c r="M29" s="4">
        <v>2117197</v>
      </c>
      <c r="N29" s="4">
        <v>13146460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78.8</v>
      </c>
      <c r="C30" s="5">
        <v>161.35</v>
      </c>
      <c r="D30" s="5">
        <v>207.31</v>
      </c>
      <c r="E30" s="5">
        <v>69.03</v>
      </c>
      <c r="F30" s="5">
        <v>253.28</v>
      </c>
      <c r="H30" s="4">
        <v>3750865</v>
      </c>
      <c r="I30" s="4">
        <v>2149484</v>
      </c>
      <c r="J30" s="2" t="s">
        <v>19</v>
      </c>
      <c r="K30" s="4">
        <v>349011</v>
      </c>
      <c r="L30" s="4">
        <v>1252370</v>
      </c>
      <c r="M30" s="4">
        <v>2020515</v>
      </c>
      <c r="N30" s="4">
        <v>12115074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89.78</v>
      </c>
      <c r="C31" s="5">
        <v>169.41</v>
      </c>
      <c r="D31" s="5">
        <v>217.68</v>
      </c>
      <c r="E31" s="5">
        <v>72.48</v>
      </c>
      <c r="F31" s="5">
        <v>265.95</v>
      </c>
      <c r="H31" s="4">
        <v>3279738</v>
      </c>
      <c r="I31" s="4">
        <v>2063006</v>
      </c>
      <c r="J31" s="2" t="s">
        <v>19</v>
      </c>
      <c r="K31" s="4">
        <v>263973</v>
      </c>
      <c r="L31" s="4">
        <v>952759</v>
      </c>
      <c r="M31" s="4">
        <v>1939226</v>
      </c>
      <c r="N31" s="4">
        <v>11214928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8A9E-5A81-454F-98D8-6BA83909AB4D}">
  <dimension ref="C1:AD52"/>
  <sheetViews>
    <sheetView tabSelected="1" workbookViewId="0">
      <selection activeCell="H12" sqref="H12:H27"/>
    </sheetView>
  </sheetViews>
  <sheetFormatPr defaultRowHeight="15" x14ac:dyDescent="0.25"/>
  <cols>
    <col min="3" max="3" width="9.42578125" customWidth="1"/>
    <col min="4" max="4" width="12.140625" customWidth="1"/>
    <col min="5" max="6" width="16.7109375" customWidth="1"/>
    <col min="7" max="7" width="13" customWidth="1"/>
    <col min="15" max="15" width="13.28515625" bestFit="1" customWidth="1"/>
  </cols>
  <sheetData>
    <row r="1" spans="3:30" x14ac:dyDescent="0.25">
      <c r="C1" t="s">
        <v>53</v>
      </c>
    </row>
    <row r="2" spans="3:30" x14ac:dyDescent="0.25">
      <c r="C2" t="s">
        <v>52</v>
      </c>
      <c r="D2" s="16"/>
      <c r="E2" s="16"/>
      <c r="F2" s="16"/>
    </row>
    <row r="4" spans="3:30" s="15" customFormat="1" ht="45" x14ac:dyDescent="0.25">
      <c r="C4" s="27" t="s">
        <v>2</v>
      </c>
      <c r="D4" s="27" t="s">
        <v>54</v>
      </c>
      <c r="E4" s="27" t="s">
        <v>60</v>
      </c>
      <c r="F4" s="27" t="s">
        <v>62</v>
      </c>
      <c r="G4" s="27" t="s">
        <v>61</v>
      </c>
      <c r="H4" s="15" t="s">
        <v>68</v>
      </c>
      <c r="J4" s="15" t="s">
        <v>49</v>
      </c>
      <c r="K4" s="15" t="s">
        <v>51</v>
      </c>
    </row>
    <row r="5" spans="3:30" x14ac:dyDescent="0.25">
      <c r="C5" s="25">
        <v>2023</v>
      </c>
      <c r="D5" s="26">
        <f>'Proposed Rule (2030 FL)'!B4*K5/100</f>
        <v>58.31</v>
      </c>
      <c r="E5" s="26">
        <f>'Original Forecast'!E5</f>
        <v>40.74</v>
      </c>
      <c r="F5" s="26">
        <f>E5</f>
        <v>40.74</v>
      </c>
      <c r="G5" s="26">
        <f t="shared" ref="G5:G27" si="0">SUMPRODUCT(D5:F5,$D30:$F30)</f>
        <v>46.596200700000004</v>
      </c>
      <c r="H5" s="29"/>
      <c r="J5" s="20">
        <v>3.1719999999999998E-2</v>
      </c>
      <c r="K5" s="14">
        <v>100</v>
      </c>
    </row>
    <row r="6" spans="3:30" x14ac:dyDescent="0.25">
      <c r="C6" s="25">
        <v>2024</v>
      </c>
      <c r="D6" s="26">
        <f>'Proposed Rule (2030 FL)'!B5*K6/100</f>
        <v>63.151581200000003</v>
      </c>
      <c r="E6" s="26">
        <f>'Original Forecast'!E6</f>
        <v>43.344000000000008</v>
      </c>
      <c r="F6" s="26">
        <f>Other!I5</f>
        <v>21.67</v>
      </c>
      <c r="G6" s="26">
        <f t="shared" si="0"/>
        <v>42.721433181396009</v>
      </c>
      <c r="H6" s="29"/>
      <c r="J6" s="20">
        <v>2.3522916666666661E-2</v>
      </c>
      <c r="K6" s="14">
        <f>K5*(1+J5)</f>
        <v>103.172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3:30" x14ac:dyDescent="0.25">
      <c r="C7" s="25">
        <v>2025</v>
      </c>
      <c r="D7" s="26">
        <f>'Proposed Rule (2030 FL)'!B6*K7/100</f>
        <v>68.385851757656667</v>
      </c>
      <c r="E7" s="26">
        <f>E6</f>
        <v>43.344000000000008</v>
      </c>
      <c r="F7" s="26">
        <f>Other!I6</f>
        <v>23.186900000000001</v>
      </c>
      <c r="G7" s="26">
        <f t="shared" si="0"/>
        <v>44.971800863379706</v>
      </c>
      <c r="H7" s="29"/>
      <c r="J7" s="20">
        <v>2.2333333333333334E-2</v>
      </c>
      <c r="K7" s="14">
        <f t="shared" ref="K7:K27" si="1">K6*(1+J6)</f>
        <v>105.59890635833332</v>
      </c>
    </row>
    <row r="8" spans="3:30" x14ac:dyDescent="0.25">
      <c r="C8" s="25">
        <v>2026</v>
      </c>
      <c r="D8" s="26">
        <f>'Proposed Rule (2030 FL)'!B7*K8/100</f>
        <v>75.526914440795125</v>
      </c>
      <c r="E8" s="26">
        <f t="shared" ref="E8:E15" si="2">E7</f>
        <v>43.344000000000008</v>
      </c>
      <c r="F8" s="26">
        <f>Other!I7</f>
        <v>24.809983000000003</v>
      </c>
      <c r="G8" s="26">
        <f t="shared" si="0"/>
        <v>47.893153543940244</v>
      </c>
      <c r="H8" s="29"/>
      <c r="J8" s="20">
        <v>2.2333333333333334E-2</v>
      </c>
      <c r="K8" s="14">
        <f t="shared" si="1"/>
        <v>107.95728193366944</v>
      </c>
    </row>
    <row r="9" spans="3:30" x14ac:dyDescent="0.25">
      <c r="C9" s="25">
        <v>2027</v>
      </c>
      <c r="D9" s="26">
        <f>'Proposed Rule (2030 FL)'!B8*K9/100</f>
        <v>84.884280985470966</v>
      </c>
      <c r="E9" s="26">
        <f t="shared" si="2"/>
        <v>43.344000000000008</v>
      </c>
      <c r="F9" s="26">
        <f>Other!I8</f>
        <v>26.546681810000003</v>
      </c>
      <c r="G9" s="26">
        <f t="shared" si="0"/>
        <v>51.591138348614344</v>
      </c>
      <c r="H9" s="29"/>
      <c r="J9" s="20">
        <v>2.2333333333333334E-2</v>
      </c>
      <c r="K9" s="14">
        <f t="shared" si="1"/>
        <v>110.36832789685472</v>
      </c>
    </row>
    <row r="10" spans="3:30" x14ac:dyDescent="0.25">
      <c r="C10" s="25">
        <v>2028</v>
      </c>
      <c r="D10" s="26">
        <f>'Proposed Rule (2030 FL)'!B9*K10/100</f>
        <v>94.791188586758295</v>
      </c>
      <c r="E10" s="26">
        <f t="shared" si="2"/>
        <v>43.344000000000008</v>
      </c>
      <c r="F10" s="26">
        <f>Other!I9</f>
        <v>28.404949536700006</v>
      </c>
      <c r="G10" s="26">
        <f t="shared" si="0"/>
        <v>55.51282424069236</v>
      </c>
      <c r="H10" s="29"/>
      <c r="J10" s="20">
        <v>2.1999999999999999E-2</v>
      </c>
      <c r="K10" s="14">
        <f t="shared" si="1"/>
        <v>112.83322055321781</v>
      </c>
    </row>
    <row r="11" spans="3:30" x14ac:dyDescent="0.25">
      <c r="C11" s="25">
        <v>2029</v>
      </c>
      <c r="D11" s="26">
        <f>'Proposed Rule (2030 FL)'!B10*K11/100</f>
        <v>106.96670548363846</v>
      </c>
      <c r="E11" s="26">
        <f t="shared" si="2"/>
        <v>43.344000000000008</v>
      </c>
      <c r="F11" s="26">
        <f>Other!I10</f>
        <v>30.393296004269008</v>
      </c>
      <c r="G11" s="26">
        <f t="shared" si="0"/>
        <v>60.23406481596421</v>
      </c>
      <c r="H11" s="29"/>
      <c r="J11" s="20">
        <v>2.1999999999999999E-2</v>
      </c>
      <c r="K11" s="14">
        <f t="shared" si="1"/>
        <v>115.3155514053886</v>
      </c>
    </row>
    <row r="12" spans="3:30" x14ac:dyDescent="0.25">
      <c r="C12" s="25">
        <v>2030</v>
      </c>
      <c r="D12" s="26">
        <f>'Proposed Rule (2030 FL)'!B11*K12/100</f>
        <v>118.12355427144067</v>
      </c>
      <c r="E12" s="26">
        <f t="shared" si="2"/>
        <v>43.344000000000008</v>
      </c>
      <c r="F12" s="26">
        <v>12</v>
      </c>
      <c r="G12" s="26">
        <f t="shared" si="0"/>
        <v>57.821939865299328</v>
      </c>
      <c r="H12" s="29">
        <f>F12</f>
        <v>12</v>
      </c>
      <c r="J12" s="20">
        <v>2.1999999999999999E-2</v>
      </c>
      <c r="K12" s="14">
        <f t="shared" si="1"/>
        <v>117.85249353630715</v>
      </c>
    </row>
    <row r="13" spans="3:30" x14ac:dyDescent="0.25">
      <c r="C13" s="25">
        <v>2031</v>
      </c>
      <c r="D13" s="26">
        <f>'Proposed Rule (2030 FL)'!B12*K13/100</f>
        <v>111.49616643842384</v>
      </c>
      <c r="E13" s="26">
        <f t="shared" si="2"/>
        <v>43.344000000000008</v>
      </c>
      <c r="F13" s="26">
        <v>15.030892699137649</v>
      </c>
      <c r="G13" s="26">
        <f t="shared" si="0"/>
        <v>56.62312014232338</v>
      </c>
      <c r="H13" s="29">
        <f t="shared" ref="H13:H28" si="3">F13</f>
        <v>15.030892699137649</v>
      </c>
      <c r="J13" s="20">
        <v>2.1999999999999999E-2</v>
      </c>
      <c r="K13" s="14">
        <f t="shared" si="1"/>
        <v>120.44524839410592</v>
      </c>
    </row>
    <row r="14" spans="3:30" x14ac:dyDescent="0.25">
      <c r="C14" s="25">
        <v>2032</v>
      </c>
      <c r="D14" s="26">
        <f>'Proposed Rule (2030 FL)'!B13*K14/100</f>
        <v>114.02293912638443</v>
      </c>
      <c r="E14" s="26">
        <f t="shared" si="2"/>
        <v>43.344000000000008</v>
      </c>
      <c r="F14" s="26">
        <v>17.691910907171323</v>
      </c>
      <c r="G14" s="26">
        <f t="shared" si="0"/>
        <v>58.352366481685145</v>
      </c>
      <c r="H14" s="29">
        <f t="shared" si="3"/>
        <v>17.691910907171323</v>
      </c>
      <c r="J14" s="20">
        <v>2.1999999999999999E-2</v>
      </c>
      <c r="K14" s="14">
        <f t="shared" si="1"/>
        <v>123.09504385877625</v>
      </c>
    </row>
    <row r="15" spans="3:30" x14ac:dyDescent="0.25">
      <c r="C15" s="25">
        <v>2033</v>
      </c>
      <c r="D15" s="26">
        <f>'Proposed Rule (2030 FL)'!B14*K15/100</f>
        <v>121.7019526284177</v>
      </c>
      <c r="E15" s="26">
        <f t="shared" si="2"/>
        <v>43.344000000000008</v>
      </c>
      <c r="F15" s="26">
        <v>20.468868456093773</v>
      </c>
      <c r="G15" s="26">
        <f t="shared" si="0"/>
        <v>61.837655312100217</v>
      </c>
      <c r="H15" s="29">
        <f t="shared" si="3"/>
        <v>20.468868456093773</v>
      </c>
      <c r="J15" s="20">
        <v>2.1999999999999999E-2</v>
      </c>
      <c r="K15" s="14">
        <f t="shared" si="1"/>
        <v>125.80313482366932</v>
      </c>
    </row>
    <row r="16" spans="3:30" x14ac:dyDescent="0.25">
      <c r="C16" s="25">
        <v>2034</v>
      </c>
      <c r="D16" s="26">
        <f>'Proposed Rule (2030 FL)'!B15*K16/100</f>
        <v>128.22366261955764</v>
      </c>
      <c r="E16" s="26">
        <f>Other!C15</f>
        <v>44.636543482473726</v>
      </c>
      <c r="F16" s="26">
        <v>23.362313462753885</v>
      </c>
      <c r="G16" s="26">
        <f t="shared" si="0"/>
        <v>65.406852446529868</v>
      </c>
      <c r="H16" s="29">
        <f t="shared" si="3"/>
        <v>23.362313462753885</v>
      </c>
      <c r="J16" s="20">
        <v>2.1999999999999999E-2</v>
      </c>
      <c r="K16" s="14">
        <f t="shared" si="1"/>
        <v>128.57080378979006</v>
      </c>
    </row>
    <row r="17" spans="3:19" x14ac:dyDescent="0.25">
      <c r="C17" s="25">
        <v>2035</v>
      </c>
      <c r="D17" s="26">
        <f>'Proposed Rule (2030 FL)'!B16*K17/100</f>
        <v>84.555489107981955</v>
      </c>
      <c r="E17" s="26">
        <f>Other!C16</f>
        <v>47.874379038317848</v>
      </c>
      <c r="F17" s="26">
        <v>26.378842838906113</v>
      </c>
      <c r="G17" s="26">
        <f t="shared" si="0"/>
        <v>52.935707632698687</v>
      </c>
      <c r="H17" s="29">
        <f t="shared" si="3"/>
        <v>26.378842838906113</v>
      </c>
      <c r="J17" s="20">
        <v>2.1999999999999999E-2</v>
      </c>
      <c r="K17" s="14">
        <f t="shared" si="1"/>
        <v>131.39936147316544</v>
      </c>
    </row>
    <row r="18" spans="3:19" x14ac:dyDescent="0.25">
      <c r="C18" s="25">
        <v>2036</v>
      </c>
      <c r="D18" s="26">
        <f>'Proposed Rule (2030 FL)'!B17*K18/100</f>
        <v>78.667168361901872</v>
      </c>
      <c r="E18" s="26">
        <f>Other!C17</f>
        <v>51.345251910920553</v>
      </c>
      <c r="F18" s="26">
        <v>29.519050813369731</v>
      </c>
      <c r="G18" s="26">
        <f t="shared" si="0"/>
        <v>53.176625257160424</v>
      </c>
      <c r="H18" s="29">
        <f t="shared" si="3"/>
        <v>29.519050813369731</v>
      </c>
      <c r="J18" s="20">
        <v>2.1999999999999999E-2</v>
      </c>
      <c r="K18" s="14">
        <f t="shared" si="1"/>
        <v>134.29014742557507</v>
      </c>
    </row>
    <row r="19" spans="3:19" x14ac:dyDescent="0.25">
      <c r="C19" s="25">
        <v>2037</v>
      </c>
      <c r="D19" s="26">
        <f>'Proposed Rule (2030 FL)'!B18*K19/100</f>
        <v>80.686059580268491</v>
      </c>
      <c r="E19" s="26">
        <f>Other!C18</f>
        <v>55.06536611901015</v>
      </c>
      <c r="F19" s="26">
        <v>32.789356690316467</v>
      </c>
      <c r="G19" s="26">
        <f t="shared" si="0"/>
        <v>56.179698993923743</v>
      </c>
      <c r="H19" s="29">
        <f t="shared" si="3"/>
        <v>32.789356690316467</v>
      </c>
      <c r="J19" s="20">
        <v>2.1999999999999999E-2</v>
      </c>
      <c r="K19" s="14">
        <f t="shared" si="1"/>
        <v>137.24453066893773</v>
      </c>
    </row>
    <row r="20" spans="3:19" x14ac:dyDescent="0.25">
      <c r="C20" s="25">
        <v>2038</v>
      </c>
      <c r="D20" s="26">
        <f>'Proposed Rule (2030 FL)'!B19*K20/100</f>
        <v>83.765607257230386</v>
      </c>
      <c r="E20" s="26">
        <f>Other!C19</f>
        <v>59.056339192290032</v>
      </c>
      <c r="F20" s="26">
        <v>36.193855935731314</v>
      </c>
      <c r="G20" s="26">
        <f t="shared" si="0"/>
        <v>59.67133740907596</v>
      </c>
      <c r="H20" s="29">
        <f t="shared" si="3"/>
        <v>36.193855935731314</v>
      </c>
      <c r="J20" s="20">
        <v>2.1999999999999999E-2</v>
      </c>
      <c r="K20" s="14">
        <f t="shared" si="1"/>
        <v>140.26391034365437</v>
      </c>
    </row>
    <row r="21" spans="3:19" x14ac:dyDescent="0.25">
      <c r="C21" s="25">
        <v>2039</v>
      </c>
      <c r="D21" s="26">
        <f>'Proposed Rule (2030 FL)'!B20*K21/100</f>
        <v>66.499933424606539</v>
      </c>
      <c r="E21" s="26">
        <f>Other!C20</f>
        <v>63.343381864959625</v>
      </c>
      <c r="F21" s="26">
        <v>39.736808724195775</v>
      </c>
      <c r="G21" s="26">
        <f t="shared" si="0"/>
        <v>56.526142737507271</v>
      </c>
      <c r="H21" s="29">
        <f t="shared" si="3"/>
        <v>39.736808724195775</v>
      </c>
      <c r="J21" s="20">
        <v>2.1999999999999999E-2</v>
      </c>
      <c r="K21" s="14">
        <f t="shared" si="1"/>
        <v>143.34971637121478</v>
      </c>
    </row>
    <row r="22" spans="3:19" x14ac:dyDescent="0.25">
      <c r="C22" s="25">
        <v>2040</v>
      </c>
      <c r="D22" s="26">
        <f>'Proposed Rule (2030 FL)'!B21*K22/100</f>
        <v>65.17936716745163</v>
      </c>
      <c r="E22" s="26">
        <f t="shared" ref="E22:E26" si="4">D22</f>
        <v>65.17936716745163</v>
      </c>
      <c r="F22" s="26">
        <v>43.426766289820428</v>
      </c>
      <c r="G22" s="26">
        <f t="shared" si="0"/>
        <v>57.927920923239149</v>
      </c>
      <c r="H22" s="29">
        <f t="shared" si="3"/>
        <v>43.426766289820428</v>
      </c>
      <c r="J22" s="20">
        <v>2.1999999999999999E-2</v>
      </c>
      <c r="K22" s="14">
        <f t="shared" si="1"/>
        <v>146.50341013138151</v>
      </c>
    </row>
    <row r="23" spans="3:19" x14ac:dyDescent="0.25">
      <c r="C23" s="25">
        <v>2041</v>
      </c>
      <c r="D23" s="26">
        <f>'Proposed Rule (2030 FL)'!B22*K23/100</f>
        <v>69.95221386407583</v>
      </c>
      <c r="E23" s="26">
        <f t="shared" si="4"/>
        <v>69.95221386407583</v>
      </c>
      <c r="F23" s="26">
        <v>46.632361618389915</v>
      </c>
      <c r="G23" s="26">
        <f t="shared" si="0"/>
        <v>62.178307992882708</v>
      </c>
      <c r="H23" s="29">
        <f t="shared" si="3"/>
        <v>46.632361618389915</v>
      </c>
      <c r="J23" s="20">
        <v>2.1999999999999999E-2</v>
      </c>
      <c r="K23" s="14">
        <f t="shared" si="1"/>
        <v>149.7264851542719</v>
      </c>
    </row>
    <row r="24" spans="3:19" x14ac:dyDescent="0.25">
      <c r="C24" s="25">
        <v>2042</v>
      </c>
      <c r="D24" s="26">
        <f>'Proposed Rule (2030 FL)'!B23*K24/100</f>
        <v>75.056539469470124</v>
      </c>
      <c r="E24" s="26">
        <f t="shared" si="4"/>
        <v>75.056539469470124</v>
      </c>
      <c r="F24" s="26">
        <v>50.084291995579044</v>
      </c>
      <c r="G24" s="26">
        <f t="shared" si="0"/>
        <v>66.731789653603315</v>
      </c>
      <c r="H24" s="29">
        <f t="shared" si="3"/>
        <v>50.084291995579044</v>
      </c>
      <c r="J24" s="20">
        <v>2.1999999999999999E-2</v>
      </c>
      <c r="K24" s="14">
        <f t="shared" si="1"/>
        <v>153.0204678276659</v>
      </c>
    </row>
    <row r="25" spans="3:19" x14ac:dyDescent="0.25">
      <c r="C25" s="25">
        <v>2043</v>
      </c>
      <c r="D25" s="26">
        <f>'Proposed Rule (2030 FL)'!B24*K25/100</f>
        <v>80.539262831735385</v>
      </c>
      <c r="E25" s="26">
        <f t="shared" si="4"/>
        <v>80.539262831735385</v>
      </c>
      <c r="F25" s="26">
        <v>53.798202030876872</v>
      </c>
      <c r="G25" s="26">
        <f t="shared" si="0"/>
        <v>71.62485964235691</v>
      </c>
      <c r="H25" s="29">
        <f t="shared" si="3"/>
        <v>53.798202030876872</v>
      </c>
      <c r="J25" s="20">
        <v>2.1999999999999999E-2</v>
      </c>
      <c r="K25" s="14">
        <f t="shared" si="1"/>
        <v>156.38691811987454</v>
      </c>
    </row>
    <row r="26" spans="3:19" x14ac:dyDescent="0.25">
      <c r="C26" s="25">
        <v>2044</v>
      </c>
      <c r="D26" s="26">
        <f>'Proposed Rule (2030 FL)'!B25*K26/100</f>
        <v>86.434674316251161</v>
      </c>
      <c r="E26" s="26">
        <f t="shared" si="4"/>
        <v>86.434674316251161</v>
      </c>
      <c r="F26" s="26">
        <v>57.788254618321183</v>
      </c>
      <c r="G26" s="26">
        <f t="shared" si="0"/>
        <v>76.885098891597011</v>
      </c>
      <c r="H26" s="29">
        <f t="shared" si="3"/>
        <v>57.788254618321183</v>
      </c>
      <c r="J26" s="20">
        <v>2.1999999999999999E-2</v>
      </c>
      <c r="K26" s="14">
        <f t="shared" si="1"/>
        <v>159.82743031851177</v>
      </c>
    </row>
    <row r="27" spans="3:19" x14ac:dyDescent="0.25">
      <c r="C27" s="25">
        <v>2045</v>
      </c>
      <c r="D27" s="26">
        <f>'Proposed Rule (2030 FL)'!B26*K27/100</f>
        <v>92.74651526341772</v>
      </c>
      <c r="E27" s="26">
        <f>D27</f>
        <v>92.74651526341772</v>
      </c>
      <c r="F27" s="26">
        <v>62.075727520528346</v>
      </c>
      <c r="G27" s="26">
        <f t="shared" si="0"/>
        <v>82.522094119927772</v>
      </c>
      <c r="H27" s="29">
        <f t="shared" si="3"/>
        <v>62.075727520528346</v>
      </c>
      <c r="J27" s="20">
        <v>2.1999999999999999E-2</v>
      </c>
      <c r="K27" s="14">
        <f t="shared" si="1"/>
        <v>163.34363378551905</v>
      </c>
    </row>
    <row r="28" spans="3:19" x14ac:dyDescent="0.25">
      <c r="C28" s="25" t="s">
        <v>63</v>
      </c>
      <c r="D28" s="18">
        <f>-PMT(0.068,COUNT(D5:D27),NPV(0.068,D5:D27))</f>
        <v>86.663747418440764</v>
      </c>
      <c r="E28" s="18">
        <f>-PMT(0.068,COUNT(E5:E27),NPV(0.068,E5:E27))</f>
        <v>49.694200256510094</v>
      </c>
      <c r="F28" s="18">
        <f>-PMT(0.068,COUNT(F5:F27),NPV(0.068,F5:F27))</f>
        <v>29.601044342815069</v>
      </c>
      <c r="G28" s="18">
        <f>-PMT(0.068,COUNT(G5:G27),NPV(0.068,G5:G27))</f>
        <v>55.319110809281923</v>
      </c>
      <c r="H28" s="29"/>
      <c r="J28" s="20"/>
      <c r="K28" s="14"/>
      <c r="R28">
        <v>341</v>
      </c>
      <c r="S28" t="s">
        <v>67</v>
      </c>
    </row>
    <row r="29" spans="3:19" x14ac:dyDescent="0.25">
      <c r="O29" s="28">
        <v>1000000</v>
      </c>
    </row>
    <row r="30" spans="3:19" x14ac:dyDescent="0.25">
      <c r="C30" s="8">
        <v>2023</v>
      </c>
      <c r="D30" s="20">
        <v>0.33333000000000002</v>
      </c>
      <c r="E30" s="20">
        <v>0.33333000000000002</v>
      </c>
      <c r="F30" s="20">
        <v>0.33333000000000002</v>
      </c>
      <c r="G30" s="20">
        <f>SUM(D30:F30)</f>
        <v>0.99999000000000005</v>
      </c>
    </row>
    <row r="31" spans="3:19" x14ac:dyDescent="0.25">
      <c r="C31" s="5">
        <v>2024</v>
      </c>
      <c r="D31" s="20">
        <v>0.33333000000000002</v>
      </c>
      <c r="E31" s="20">
        <v>0.33333000000000002</v>
      </c>
      <c r="F31" s="20">
        <v>0.33333000000000002</v>
      </c>
      <c r="G31" s="20">
        <f t="shared" ref="G31:G52" si="5">SUM(D31:F31)</f>
        <v>0.99999000000000005</v>
      </c>
      <c r="O31">
        <v>100</v>
      </c>
      <c r="P31" t="s">
        <v>66</v>
      </c>
    </row>
    <row r="32" spans="3:19" x14ac:dyDescent="0.25">
      <c r="C32" s="5">
        <v>2025</v>
      </c>
      <c r="D32" s="20">
        <v>0.33333000000000002</v>
      </c>
      <c r="E32" s="20">
        <v>0.33333000000000002</v>
      </c>
      <c r="F32" s="20">
        <v>0.33333000000000002</v>
      </c>
      <c r="G32" s="20">
        <f t="shared" si="5"/>
        <v>0.99999000000000005</v>
      </c>
      <c r="O32">
        <v>3412</v>
      </c>
      <c r="P32" t="s">
        <v>64</v>
      </c>
    </row>
    <row r="33" spans="3:16" x14ac:dyDescent="0.25">
      <c r="C33" s="5">
        <v>2026</v>
      </c>
      <c r="D33" s="20">
        <v>0.33333000000000002</v>
      </c>
      <c r="E33" s="20">
        <v>0.33333000000000002</v>
      </c>
      <c r="F33" s="20">
        <v>0.33333000000000002</v>
      </c>
      <c r="G33" s="20">
        <f t="shared" si="5"/>
        <v>0.99999000000000005</v>
      </c>
      <c r="O33">
        <v>1000</v>
      </c>
      <c r="P33" t="s">
        <v>65</v>
      </c>
    </row>
    <row r="34" spans="3:16" x14ac:dyDescent="0.25">
      <c r="C34" s="5">
        <v>2027</v>
      </c>
      <c r="D34" s="20">
        <v>0.33333000000000002</v>
      </c>
      <c r="E34" s="20">
        <v>0.33333000000000002</v>
      </c>
      <c r="F34" s="20">
        <v>0.33333000000000002</v>
      </c>
      <c r="G34" s="20">
        <f t="shared" si="5"/>
        <v>0.99999000000000005</v>
      </c>
    </row>
    <row r="35" spans="3:16" x14ac:dyDescent="0.25">
      <c r="C35" s="5">
        <v>2028</v>
      </c>
      <c r="D35" s="20">
        <v>0.33333000000000002</v>
      </c>
      <c r="E35" s="20">
        <v>0.33333000000000002</v>
      </c>
      <c r="F35" s="20">
        <v>0.33333000000000002</v>
      </c>
      <c r="G35" s="20">
        <f t="shared" si="5"/>
        <v>0.99999000000000005</v>
      </c>
      <c r="O35">
        <f>O29/O32/O33</f>
        <v>0.29308323563892147</v>
      </c>
    </row>
    <row r="36" spans="3:16" x14ac:dyDescent="0.25">
      <c r="C36" s="5">
        <v>2029</v>
      </c>
      <c r="D36" s="20">
        <v>0.33333000000000002</v>
      </c>
      <c r="E36" s="20">
        <v>0.33333000000000002</v>
      </c>
      <c r="F36" s="20">
        <v>0.33333000000000002</v>
      </c>
      <c r="G36" s="20">
        <f t="shared" si="5"/>
        <v>0.99999000000000005</v>
      </c>
    </row>
    <row r="37" spans="3:16" x14ac:dyDescent="0.25">
      <c r="C37" s="5">
        <v>2030</v>
      </c>
      <c r="D37" s="20">
        <v>0.33333000000000002</v>
      </c>
      <c r="E37" s="20">
        <v>0.33333000000000002</v>
      </c>
      <c r="F37" s="20">
        <v>0.33333000000000002</v>
      </c>
      <c r="G37" s="20">
        <f t="shared" si="5"/>
        <v>0.99999000000000005</v>
      </c>
    </row>
    <row r="38" spans="3:16" x14ac:dyDescent="0.25">
      <c r="C38" s="5">
        <v>2031</v>
      </c>
      <c r="D38" s="20">
        <v>0.33333000000000002</v>
      </c>
      <c r="E38" s="20">
        <v>0.33333000000000002</v>
      </c>
      <c r="F38" s="20">
        <v>0.33333000000000002</v>
      </c>
      <c r="G38" s="20">
        <f t="shared" si="5"/>
        <v>0.99999000000000005</v>
      </c>
    </row>
    <row r="39" spans="3:16" x14ac:dyDescent="0.25">
      <c r="C39" s="5">
        <v>2032</v>
      </c>
      <c r="D39" s="20">
        <v>0.33333000000000002</v>
      </c>
      <c r="E39" s="20">
        <v>0.33333000000000002</v>
      </c>
      <c r="F39" s="20">
        <v>0.33333000000000002</v>
      </c>
      <c r="G39" s="20">
        <f t="shared" si="5"/>
        <v>0.99999000000000005</v>
      </c>
    </row>
    <row r="40" spans="3:16" x14ac:dyDescent="0.25">
      <c r="C40" s="5">
        <v>2033</v>
      </c>
      <c r="D40" s="20">
        <v>0.33333000000000002</v>
      </c>
      <c r="E40" s="20">
        <v>0.33333000000000002</v>
      </c>
      <c r="F40" s="20">
        <v>0.33333000000000002</v>
      </c>
      <c r="G40" s="20">
        <f t="shared" si="5"/>
        <v>0.99999000000000005</v>
      </c>
    </row>
    <row r="41" spans="3:16" x14ac:dyDescent="0.25">
      <c r="C41" s="5">
        <v>2034</v>
      </c>
      <c r="D41" s="20">
        <v>0.33333000000000002</v>
      </c>
      <c r="E41" s="20">
        <v>0.33333000000000002</v>
      </c>
      <c r="F41" s="20">
        <v>0.33333000000000002</v>
      </c>
      <c r="G41" s="20">
        <f t="shared" si="5"/>
        <v>0.99999000000000005</v>
      </c>
    </row>
    <row r="42" spans="3:16" x14ac:dyDescent="0.25">
      <c r="C42" s="5">
        <v>2035</v>
      </c>
      <c r="D42" s="20">
        <v>0.33333000000000002</v>
      </c>
      <c r="E42" s="20">
        <v>0.33333000000000002</v>
      </c>
      <c r="F42" s="20">
        <v>0.33333000000000002</v>
      </c>
      <c r="G42" s="20">
        <f t="shared" si="5"/>
        <v>0.99999000000000005</v>
      </c>
    </row>
    <row r="43" spans="3:16" x14ac:dyDescent="0.25">
      <c r="C43" s="5">
        <v>2036</v>
      </c>
      <c r="D43" s="20">
        <v>0.33333000000000002</v>
      </c>
      <c r="E43" s="20">
        <v>0.33333000000000002</v>
      </c>
      <c r="F43" s="20">
        <v>0.33333000000000002</v>
      </c>
      <c r="G43" s="20">
        <f t="shared" si="5"/>
        <v>0.99999000000000005</v>
      </c>
    </row>
    <row r="44" spans="3:16" x14ac:dyDescent="0.25">
      <c r="C44" s="5">
        <v>2037</v>
      </c>
      <c r="D44" s="20">
        <v>0.33333000000000002</v>
      </c>
      <c r="E44" s="20">
        <v>0.33333000000000002</v>
      </c>
      <c r="F44" s="20">
        <v>0.33333000000000002</v>
      </c>
      <c r="G44" s="20">
        <f t="shared" si="5"/>
        <v>0.99999000000000005</v>
      </c>
    </row>
    <row r="45" spans="3:16" x14ac:dyDescent="0.25">
      <c r="C45" s="5">
        <v>2038</v>
      </c>
      <c r="D45" s="20">
        <v>0.33333000000000002</v>
      </c>
      <c r="E45" s="20">
        <v>0.33333000000000002</v>
      </c>
      <c r="F45" s="20">
        <v>0.33333000000000002</v>
      </c>
      <c r="G45" s="20">
        <f t="shared" si="5"/>
        <v>0.99999000000000005</v>
      </c>
    </row>
    <row r="46" spans="3:16" x14ac:dyDescent="0.25">
      <c r="C46" s="5">
        <v>2039</v>
      </c>
      <c r="D46" s="20">
        <v>0.33333000000000002</v>
      </c>
      <c r="E46" s="20">
        <v>0.33333000000000002</v>
      </c>
      <c r="F46" s="20">
        <v>0.33333000000000002</v>
      </c>
      <c r="G46" s="20">
        <f t="shared" si="5"/>
        <v>0.99999000000000005</v>
      </c>
    </row>
    <row r="47" spans="3:16" x14ac:dyDescent="0.25">
      <c r="C47" s="5">
        <v>2040</v>
      </c>
      <c r="D47" s="20">
        <v>0.33333000000000002</v>
      </c>
      <c r="E47" s="20">
        <v>0.33333000000000002</v>
      </c>
      <c r="F47" s="20">
        <v>0.33333000000000002</v>
      </c>
      <c r="G47" s="20">
        <f t="shared" si="5"/>
        <v>0.99999000000000005</v>
      </c>
    </row>
    <row r="48" spans="3:16" x14ac:dyDescent="0.25">
      <c r="C48" s="5">
        <v>2041</v>
      </c>
      <c r="D48" s="20">
        <v>0.33333000000000002</v>
      </c>
      <c r="E48" s="20">
        <v>0.33333000000000002</v>
      </c>
      <c r="F48" s="20">
        <v>0.33333000000000002</v>
      </c>
      <c r="G48" s="20">
        <f t="shared" si="5"/>
        <v>0.99999000000000005</v>
      </c>
    </row>
    <row r="49" spans="3:7" x14ac:dyDescent="0.25">
      <c r="C49" s="5">
        <v>2042</v>
      </c>
      <c r="D49" s="20">
        <v>0.33333000000000002</v>
      </c>
      <c r="E49" s="20">
        <v>0.33333000000000002</v>
      </c>
      <c r="F49" s="20">
        <v>0.33333000000000002</v>
      </c>
      <c r="G49" s="20">
        <f t="shared" si="5"/>
        <v>0.99999000000000005</v>
      </c>
    </row>
    <row r="50" spans="3:7" x14ac:dyDescent="0.25">
      <c r="C50" s="5">
        <v>2043</v>
      </c>
      <c r="D50" s="20">
        <v>0.33333000000000002</v>
      </c>
      <c r="E50" s="20">
        <v>0.33333000000000002</v>
      </c>
      <c r="F50" s="20">
        <v>0.33333000000000002</v>
      </c>
      <c r="G50" s="20">
        <f t="shared" si="5"/>
        <v>0.99999000000000005</v>
      </c>
    </row>
    <row r="51" spans="3:7" x14ac:dyDescent="0.25">
      <c r="C51" s="5">
        <v>2044</v>
      </c>
      <c r="D51" s="20">
        <v>0.33333000000000002</v>
      </c>
      <c r="E51" s="20">
        <v>0.33333000000000002</v>
      </c>
      <c r="F51" s="20">
        <v>0.33333000000000002</v>
      </c>
      <c r="G51" s="20">
        <f t="shared" si="5"/>
        <v>0.99999000000000005</v>
      </c>
    </row>
    <row r="52" spans="3:7" x14ac:dyDescent="0.25">
      <c r="C52" s="5">
        <v>2045</v>
      </c>
      <c r="D52" s="20">
        <v>0.33333000000000002</v>
      </c>
      <c r="E52" s="20">
        <v>0.33333000000000002</v>
      </c>
      <c r="F52" s="20">
        <v>0.33333000000000002</v>
      </c>
      <c r="G52" s="20">
        <f t="shared" si="5"/>
        <v>0.99999000000000005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5450-98FD-4D85-889E-C1386F822AFF}">
  <dimension ref="A1:R31"/>
  <sheetViews>
    <sheetView workbookViewId="0">
      <selection activeCell="H1" sqref="H1"/>
    </sheetView>
  </sheetViews>
  <sheetFormatPr defaultRowHeight="15" x14ac:dyDescent="0.25"/>
  <cols>
    <col min="1" max="1" width="5" bestFit="1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45</v>
      </c>
      <c r="H1" t="s">
        <v>23</v>
      </c>
    </row>
    <row r="3" spans="1:18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66.03</v>
      </c>
      <c r="C4" s="5">
        <v>45.37</v>
      </c>
      <c r="D4" s="5">
        <v>58.31</v>
      </c>
      <c r="E4" s="5">
        <v>19.41</v>
      </c>
      <c r="F4" s="5">
        <v>71.23</v>
      </c>
      <c r="H4" s="4">
        <v>56899375</v>
      </c>
      <c r="I4" s="4">
        <v>12264375</v>
      </c>
      <c r="J4" s="4">
        <v>10972931</v>
      </c>
      <c r="K4" s="4">
        <v>8401965</v>
      </c>
      <c r="L4" s="4">
        <v>25260105</v>
      </c>
      <c r="M4" s="4">
        <v>27795592</v>
      </c>
      <c r="N4" s="4">
        <v>58354932</v>
      </c>
      <c r="O4" s="4">
        <v>58501299</v>
      </c>
      <c r="P4" s="4">
        <v>1578216</v>
      </c>
      <c r="Q4" s="4">
        <v>1576483</v>
      </c>
      <c r="R4" s="2" t="s">
        <v>19</v>
      </c>
    </row>
    <row r="5" spans="1:18" x14ac:dyDescent="0.25">
      <c r="A5" s="5">
        <v>2024</v>
      </c>
      <c r="B5" s="5">
        <v>65.83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52878336</v>
      </c>
      <c r="I5" s="4">
        <v>11292980</v>
      </c>
      <c r="J5" s="4">
        <v>9094768</v>
      </c>
      <c r="K5" s="4">
        <v>8212352</v>
      </c>
      <c r="L5" s="4">
        <v>24278237</v>
      </c>
      <c r="M5" s="4">
        <v>24338015</v>
      </c>
      <c r="N5" s="4">
        <v>55248639</v>
      </c>
      <c r="O5" s="4">
        <v>54097976</v>
      </c>
      <c r="P5" s="4">
        <v>1459425</v>
      </c>
      <c r="Q5" s="4">
        <v>1461158</v>
      </c>
      <c r="R5" s="2" t="s">
        <v>19</v>
      </c>
    </row>
    <row r="6" spans="1:18" x14ac:dyDescent="0.25">
      <c r="A6" s="5">
        <v>2025</v>
      </c>
      <c r="B6" s="5">
        <v>71.69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48225113</v>
      </c>
      <c r="I6" s="4">
        <v>10662414</v>
      </c>
      <c r="J6" s="4">
        <v>6959114</v>
      </c>
      <c r="K6" s="4">
        <v>7929813</v>
      </c>
      <c r="L6" s="4">
        <v>22673772</v>
      </c>
      <c r="M6" s="4">
        <v>20944736</v>
      </c>
      <c r="N6" s="4">
        <v>51877213</v>
      </c>
      <c r="O6" s="4">
        <v>49694652</v>
      </c>
      <c r="P6" s="4">
        <v>1340635</v>
      </c>
      <c r="Q6" s="4">
        <v>1340635</v>
      </c>
      <c r="R6" s="2" t="s">
        <v>19</v>
      </c>
    </row>
    <row r="7" spans="1:18" x14ac:dyDescent="0.25">
      <c r="A7" s="5">
        <v>2026</v>
      </c>
      <c r="B7" s="5">
        <v>74.47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44111488</v>
      </c>
      <c r="I7" s="4">
        <v>10060482</v>
      </c>
      <c r="J7" s="4">
        <v>5353109</v>
      </c>
      <c r="K7" s="4">
        <v>7176758</v>
      </c>
      <c r="L7" s="4">
        <v>21521140</v>
      </c>
      <c r="M7" s="4">
        <v>17943891</v>
      </c>
      <c r="N7" s="4">
        <v>48633872</v>
      </c>
      <c r="O7" s="4">
        <v>45291328</v>
      </c>
      <c r="P7" s="4">
        <v>1221844</v>
      </c>
      <c r="Q7" s="4">
        <v>1220941</v>
      </c>
      <c r="R7" s="2" t="s">
        <v>19</v>
      </c>
    </row>
    <row r="8" spans="1:18" x14ac:dyDescent="0.25">
      <c r="A8" s="5">
        <v>2027</v>
      </c>
      <c r="B8" s="5">
        <v>74.87</v>
      </c>
      <c r="C8" s="5">
        <v>55.15</v>
      </c>
      <c r="D8" s="5">
        <v>70.87</v>
      </c>
      <c r="E8" s="5">
        <v>23.6</v>
      </c>
      <c r="F8" s="5">
        <v>86.59</v>
      </c>
      <c r="H8" s="4">
        <v>41336892</v>
      </c>
      <c r="I8" s="4">
        <v>9446654</v>
      </c>
      <c r="J8" s="4">
        <v>5292773</v>
      </c>
      <c r="K8" s="4">
        <v>6633558</v>
      </c>
      <c r="L8" s="4">
        <v>19963907</v>
      </c>
      <c r="M8" s="4">
        <v>16622341</v>
      </c>
      <c r="N8" s="4">
        <v>46903869</v>
      </c>
      <c r="O8" s="4">
        <v>40888005</v>
      </c>
      <c r="P8" s="4">
        <v>1103054</v>
      </c>
      <c r="Q8" s="4">
        <v>1102836</v>
      </c>
      <c r="R8" s="2" t="s">
        <v>19</v>
      </c>
    </row>
    <row r="9" spans="1:18" x14ac:dyDescent="0.25">
      <c r="A9" s="5">
        <v>2028</v>
      </c>
      <c r="B9" s="5">
        <v>78.59</v>
      </c>
      <c r="C9" s="5">
        <v>57.91</v>
      </c>
      <c r="D9" s="5">
        <v>74.41</v>
      </c>
      <c r="E9" s="5">
        <v>24.77</v>
      </c>
      <c r="F9" s="5">
        <v>90.92</v>
      </c>
      <c r="H9" s="4">
        <v>38707941</v>
      </c>
      <c r="I9" s="4">
        <v>8815990</v>
      </c>
      <c r="J9" s="4">
        <v>5379086</v>
      </c>
      <c r="K9" s="4">
        <v>6100449</v>
      </c>
      <c r="L9" s="4">
        <v>18412415</v>
      </c>
      <c r="M9" s="4">
        <v>15783095</v>
      </c>
      <c r="N9" s="4">
        <v>45269135</v>
      </c>
      <c r="O9" s="4">
        <v>36484681</v>
      </c>
      <c r="P9" s="4">
        <v>984264</v>
      </c>
      <c r="Q9" s="4">
        <v>984516</v>
      </c>
      <c r="R9" s="2" t="s">
        <v>19</v>
      </c>
    </row>
    <row r="10" spans="1:18" x14ac:dyDescent="0.25">
      <c r="A10" s="5">
        <v>2029</v>
      </c>
      <c r="B10" s="5">
        <v>85.28</v>
      </c>
      <c r="C10" s="5">
        <v>60.81</v>
      </c>
      <c r="D10" s="5">
        <v>78.13</v>
      </c>
      <c r="E10" s="5">
        <v>26.02</v>
      </c>
      <c r="F10" s="5">
        <v>95.46</v>
      </c>
      <c r="H10" s="4">
        <v>36278707</v>
      </c>
      <c r="I10" s="4">
        <v>8189461</v>
      </c>
      <c r="J10" s="4">
        <v>5569488</v>
      </c>
      <c r="K10" s="4">
        <v>5609059</v>
      </c>
      <c r="L10" s="4">
        <v>16910699</v>
      </c>
      <c r="M10" s="4">
        <v>15090617</v>
      </c>
      <c r="N10" s="4">
        <v>43723671</v>
      </c>
      <c r="O10" s="4">
        <v>32081358</v>
      </c>
      <c r="P10" s="4">
        <v>865473</v>
      </c>
      <c r="Q10" s="4">
        <v>866342</v>
      </c>
      <c r="R10" s="2" t="s">
        <v>19</v>
      </c>
    </row>
    <row r="11" spans="1:18" x14ac:dyDescent="0.25">
      <c r="A11" s="5">
        <v>2030</v>
      </c>
      <c r="B11" s="5">
        <v>91.72</v>
      </c>
      <c r="C11" s="5">
        <v>63.85</v>
      </c>
      <c r="D11" s="5">
        <v>82.04</v>
      </c>
      <c r="E11" s="5">
        <v>27.32</v>
      </c>
      <c r="F11" s="5">
        <v>100.23</v>
      </c>
      <c r="H11" s="4">
        <v>33562177</v>
      </c>
      <c r="I11" s="4">
        <v>7545093</v>
      </c>
      <c r="J11" s="4">
        <v>5256464</v>
      </c>
      <c r="K11" s="4">
        <v>5326452</v>
      </c>
      <c r="L11" s="4">
        <v>15434168</v>
      </c>
      <c r="M11" s="4">
        <v>13749464</v>
      </c>
      <c r="N11" s="4">
        <v>41754646</v>
      </c>
      <c r="O11" s="4">
        <v>27678034</v>
      </c>
      <c r="P11" s="4">
        <v>746683</v>
      </c>
      <c r="Q11" s="4">
        <v>746683</v>
      </c>
      <c r="R11" s="2" t="s">
        <v>19</v>
      </c>
    </row>
    <row r="12" spans="1:18" x14ac:dyDescent="0.25">
      <c r="A12" s="5">
        <v>2031</v>
      </c>
      <c r="B12" s="5">
        <v>86.15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30964696</v>
      </c>
      <c r="I12" s="4">
        <v>6950707</v>
      </c>
      <c r="J12" s="4">
        <v>4932744</v>
      </c>
      <c r="K12" s="4">
        <v>5023704</v>
      </c>
      <c r="L12" s="4">
        <v>14057541</v>
      </c>
      <c r="M12" s="4">
        <v>12711972</v>
      </c>
      <c r="N12" s="4">
        <v>39779315</v>
      </c>
      <c r="O12" s="4">
        <v>26482846</v>
      </c>
      <c r="P12" s="4">
        <v>714440</v>
      </c>
      <c r="Q12" s="4">
        <v>105657</v>
      </c>
      <c r="R12" s="2" t="s">
        <v>19</v>
      </c>
    </row>
    <row r="13" spans="1:18" x14ac:dyDescent="0.25">
      <c r="A13" s="5">
        <v>2032</v>
      </c>
      <c r="B13" s="5">
        <v>86.93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28539794</v>
      </c>
      <c r="I13" s="4">
        <v>6378353</v>
      </c>
      <c r="J13" s="4">
        <v>4622529</v>
      </c>
      <c r="K13" s="4">
        <v>4732122</v>
      </c>
      <c r="L13" s="4">
        <v>12806790</v>
      </c>
      <c r="M13" s="4">
        <v>11715354</v>
      </c>
      <c r="N13" s="4">
        <v>37775635</v>
      </c>
      <c r="O13" s="4">
        <v>25287658</v>
      </c>
      <c r="P13" s="4">
        <v>682085</v>
      </c>
      <c r="Q13" s="2" t="s">
        <v>19</v>
      </c>
      <c r="R13" s="2" t="s">
        <v>19</v>
      </c>
    </row>
    <row r="14" spans="1:18" x14ac:dyDescent="0.25">
      <c r="A14" s="5">
        <v>2033</v>
      </c>
      <c r="B14" s="5">
        <v>91.38</v>
      </c>
      <c r="C14" s="5">
        <v>73.91</v>
      </c>
      <c r="D14" s="5">
        <v>94.98</v>
      </c>
      <c r="E14" s="5">
        <v>31.62</v>
      </c>
      <c r="F14" s="5">
        <v>116.03</v>
      </c>
      <c r="H14" s="4">
        <v>26329830</v>
      </c>
      <c r="I14" s="4">
        <v>5840313</v>
      </c>
      <c r="J14" s="4">
        <v>4307624</v>
      </c>
      <c r="K14" s="4">
        <v>4478826</v>
      </c>
      <c r="L14" s="4">
        <v>11703068</v>
      </c>
      <c r="M14" s="4">
        <v>10766204</v>
      </c>
      <c r="N14" s="4">
        <v>35904777</v>
      </c>
      <c r="O14" s="4">
        <v>24092471</v>
      </c>
      <c r="P14" s="4">
        <v>650065</v>
      </c>
      <c r="Q14" s="2" t="s">
        <v>19</v>
      </c>
      <c r="R14" s="2" t="s">
        <v>19</v>
      </c>
    </row>
    <row r="15" spans="1:18" x14ac:dyDescent="0.25">
      <c r="A15" s="5">
        <v>2034</v>
      </c>
      <c r="B15" s="5">
        <v>92.63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24168713</v>
      </c>
      <c r="I15" s="4">
        <v>5325450</v>
      </c>
      <c r="J15" s="4">
        <v>3987465</v>
      </c>
      <c r="K15" s="4">
        <v>4201267</v>
      </c>
      <c r="L15" s="4">
        <v>10654531</v>
      </c>
      <c r="M15" s="4">
        <v>9834208</v>
      </c>
      <c r="N15" s="4">
        <v>33971195</v>
      </c>
      <c r="O15" s="4">
        <v>22897283</v>
      </c>
      <c r="P15" s="4">
        <v>617710</v>
      </c>
      <c r="Q15" s="2" t="s">
        <v>19</v>
      </c>
      <c r="R15" s="2" t="s">
        <v>19</v>
      </c>
    </row>
    <row r="16" spans="1:18" x14ac:dyDescent="0.25">
      <c r="A16" s="5">
        <v>2035</v>
      </c>
      <c r="B16" s="5">
        <v>58.53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22255961</v>
      </c>
      <c r="I16" s="4">
        <v>4876656</v>
      </c>
      <c r="J16" s="4">
        <v>3662372</v>
      </c>
      <c r="K16" s="4">
        <v>3986398</v>
      </c>
      <c r="L16" s="4">
        <v>9730536</v>
      </c>
      <c r="M16" s="4">
        <v>8984489</v>
      </c>
      <c r="N16" s="4">
        <v>32147600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53.04</v>
      </c>
      <c r="C17" s="5">
        <v>85.57</v>
      </c>
      <c r="D17" s="5">
        <v>109.95</v>
      </c>
      <c r="E17" s="5">
        <v>36.6</v>
      </c>
      <c r="F17" s="5">
        <v>134.32</v>
      </c>
      <c r="H17" s="4">
        <v>20073924</v>
      </c>
      <c r="I17" s="4">
        <v>4522775</v>
      </c>
      <c r="J17" s="4">
        <v>3316312</v>
      </c>
      <c r="K17" s="4">
        <v>3581280</v>
      </c>
      <c r="L17" s="4">
        <v>8653557</v>
      </c>
      <c r="M17" s="4">
        <v>8189317</v>
      </c>
      <c r="N17" s="4">
        <v>30011988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52.73</v>
      </c>
      <c r="C18" s="5">
        <v>89.84</v>
      </c>
      <c r="D18" s="5">
        <v>115.44</v>
      </c>
      <c r="E18" s="5">
        <v>38.43</v>
      </c>
      <c r="F18" s="5">
        <v>141.04</v>
      </c>
      <c r="H18" s="4">
        <v>17969088</v>
      </c>
      <c r="I18" s="4">
        <v>4278814</v>
      </c>
      <c r="J18" s="4">
        <v>2969775</v>
      </c>
      <c r="K18" s="4">
        <v>3128076</v>
      </c>
      <c r="L18" s="4">
        <v>7592423</v>
      </c>
      <c r="M18" s="4">
        <v>7511476</v>
      </c>
      <c r="N18" s="4">
        <v>27848935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53.41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15861473</v>
      </c>
      <c r="I19" s="4">
        <v>4036744</v>
      </c>
      <c r="J19" s="4">
        <v>2617608</v>
      </c>
      <c r="K19" s="4">
        <v>2649005</v>
      </c>
      <c r="L19" s="4">
        <v>6558115</v>
      </c>
      <c r="M19" s="4">
        <v>6828685</v>
      </c>
      <c r="N19" s="4">
        <v>25595375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43.95</v>
      </c>
      <c r="C20" s="5">
        <v>99.05</v>
      </c>
      <c r="D20" s="5">
        <v>127.27</v>
      </c>
      <c r="E20" s="5">
        <v>42.38</v>
      </c>
      <c r="F20" s="5">
        <v>155.49</v>
      </c>
      <c r="H20" s="4">
        <v>14019615</v>
      </c>
      <c r="I20" s="4">
        <v>3779710</v>
      </c>
      <c r="J20" s="4">
        <v>2259910</v>
      </c>
      <c r="K20" s="4">
        <v>2356164</v>
      </c>
      <c r="L20" s="4">
        <v>5623830</v>
      </c>
      <c r="M20" s="4">
        <v>6142782</v>
      </c>
      <c r="N20" s="4">
        <v>23418162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12253718</v>
      </c>
      <c r="I21" s="4">
        <v>3499525</v>
      </c>
      <c r="J21" s="4">
        <v>1896681</v>
      </c>
      <c r="K21" s="4">
        <v>2091230</v>
      </c>
      <c r="L21" s="4">
        <v>4766282</v>
      </c>
      <c r="M21" s="4">
        <v>5432880</v>
      </c>
      <c r="N21" s="4">
        <v>21226027</v>
      </c>
      <c r="O21" s="4">
        <v>15726156</v>
      </c>
      <c r="P21" s="2" t="s">
        <v>19</v>
      </c>
      <c r="Q21" s="2" t="s">
        <v>19</v>
      </c>
      <c r="R21" s="4">
        <v>-2913080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10678811</v>
      </c>
      <c r="I22" s="4">
        <v>3241131</v>
      </c>
      <c r="J22" s="4">
        <v>1527591</v>
      </c>
      <c r="K22" s="4">
        <v>1910088</v>
      </c>
      <c r="L22" s="4">
        <v>4000001</v>
      </c>
      <c r="M22" s="4">
        <v>4755711</v>
      </c>
      <c r="N22" s="4">
        <v>19384443</v>
      </c>
      <c r="O22" s="4">
        <v>14530968</v>
      </c>
      <c r="P22" s="2" t="s">
        <v>19</v>
      </c>
      <c r="Q22" s="2" t="s">
        <v>19</v>
      </c>
      <c r="R22" s="4">
        <v>-3454854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9248845</v>
      </c>
      <c r="I23" s="4">
        <v>3076335</v>
      </c>
      <c r="J23" s="4">
        <v>1153276</v>
      </c>
      <c r="K23" s="4">
        <v>1718058</v>
      </c>
      <c r="L23" s="4">
        <v>3301176</v>
      </c>
      <c r="M23" s="4">
        <v>4168731</v>
      </c>
      <c r="N23" s="4">
        <v>17731912</v>
      </c>
      <c r="O23" s="4">
        <v>13335780</v>
      </c>
      <c r="P23" s="2" t="s">
        <v>19</v>
      </c>
      <c r="Q23" s="2" t="s">
        <v>19</v>
      </c>
      <c r="R23" s="4">
        <v>-3173032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7914404</v>
      </c>
      <c r="I24" s="4">
        <v>2924489</v>
      </c>
      <c r="J24" s="4">
        <v>773906</v>
      </c>
      <c r="K24" s="4">
        <v>1532264</v>
      </c>
      <c r="L24" s="4">
        <v>2683745</v>
      </c>
      <c r="M24" s="4">
        <v>3598007</v>
      </c>
      <c r="N24" s="4">
        <v>16204155</v>
      </c>
      <c r="O24" s="4">
        <v>11763164</v>
      </c>
      <c r="P24" s="2" t="s">
        <v>19</v>
      </c>
      <c r="Q24" s="2" t="s">
        <v>19</v>
      </c>
      <c r="R24" s="4">
        <v>-5114303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6669156</v>
      </c>
      <c r="I25" s="4">
        <v>2784289</v>
      </c>
      <c r="J25" s="4">
        <v>389463</v>
      </c>
      <c r="K25" s="4">
        <v>1340760</v>
      </c>
      <c r="L25" s="4">
        <v>2154645</v>
      </c>
      <c r="M25" s="4">
        <v>3041554</v>
      </c>
      <c r="N25" s="4">
        <v>14747216</v>
      </c>
      <c r="O25" s="4">
        <v>10190549</v>
      </c>
      <c r="P25" s="2" t="s">
        <v>19</v>
      </c>
      <c r="Q25" s="2" t="s">
        <v>19</v>
      </c>
      <c r="R25" s="4">
        <v>-4064840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5519403</v>
      </c>
      <c r="I26" s="4">
        <v>2655740</v>
      </c>
      <c r="J26" s="2" t="s">
        <v>19</v>
      </c>
      <c r="K26" s="4">
        <v>1153811</v>
      </c>
      <c r="L26" s="4">
        <v>1709852</v>
      </c>
      <c r="M26" s="4">
        <v>2499857</v>
      </c>
      <c r="N26" s="4">
        <v>13358552</v>
      </c>
      <c r="O26" s="4">
        <v>8617933</v>
      </c>
      <c r="P26" s="2" t="s">
        <v>19</v>
      </c>
      <c r="Q26" s="2" t="s">
        <v>19</v>
      </c>
      <c r="R26" s="4">
        <v>-2879671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4835787</v>
      </c>
      <c r="I27" s="4">
        <v>2543490</v>
      </c>
      <c r="J27" s="2" t="s">
        <v>19</v>
      </c>
      <c r="K27" s="4">
        <v>946706</v>
      </c>
      <c r="L27" s="4">
        <v>1345591</v>
      </c>
      <c r="M27" s="4">
        <v>2390880</v>
      </c>
      <c r="N27" s="4">
        <v>12410428</v>
      </c>
      <c r="O27" s="4">
        <v>7045318</v>
      </c>
      <c r="P27" s="2" t="s">
        <v>19</v>
      </c>
      <c r="Q27" s="2" t="s">
        <v>19</v>
      </c>
      <c r="R27" s="4">
        <v>-1199962</v>
      </c>
    </row>
    <row r="28" spans="1:18" x14ac:dyDescent="0.25">
      <c r="A28" s="5">
        <v>2047</v>
      </c>
      <c r="B28" s="5">
        <v>62.6</v>
      </c>
      <c r="C28" s="5">
        <v>146.34</v>
      </c>
      <c r="D28" s="5">
        <v>188.04</v>
      </c>
      <c r="E28" s="5">
        <v>62.61</v>
      </c>
      <c r="F28" s="5">
        <v>229.73</v>
      </c>
      <c r="H28" s="4">
        <v>4238337</v>
      </c>
      <c r="I28" s="4">
        <v>2444273</v>
      </c>
      <c r="J28" s="2" t="s">
        <v>19</v>
      </c>
      <c r="K28" s="4">
        <v>761755</v>
      </c>
      <c r="L28" s="4">
        <v>1032310</v>
      </c>
      <c r="M28" s="4">
        <v>2297617</v>
      </c>
      <c r="N28" s="4">
        <v>11481112</v>
      </c>
      <c r="O28" s="4">
        <v>5472702</v>
      </c>
      <c r="P28" s="2" t="s">
        <v>19</v>
      </c>
      <c r="Q28" s="2" t="s">
        <v>19</v>
      </c>
      <c r="R28" s="4">
        <v>-89431</v>
      </c>
    </row>
    <row r="29" spans="1:18" x14ac:dyDescent="0.25">
      <c r="A29" s="5">
        <v>2048</v>
      </c>
      <c r="B29" s="5">
        <v>65.739999999999995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3741534</v>
      </c>
      <c r="I29" s="4">
        <v>2352493</v>
      </c>
      <c r="J29" s="2" t="s">
        <v>19</v>
      </c>
      <c r="K29" s="4">
        <v>609196</v>
      </c>
      <c r="L29" s="4">
        <v>779845</v>
      </c>
      <c r="M29" s="4">
        <v>2211343</v>
      </c>
      <c r="N29" s="4">
        <v>10603100</v>
      </c>
      <c r="O29" s="4">
        <v>3900087</v>
      </c>
      <c r="P29" s="2" t="s">
        <v>19</v>
      </c>
      <c r="Q29" s="2" t="s">
        <v>19</v>
      </c>
      <c r="R29" s="4">
        <v>-13033</v>
      </c>
    </row>
    <row r="30" spans="1:18" x14ac:dyDescent="0.25">
      <c r="A30" s="5">
        <v>2049</v>
      </c>
      <c r="B30" s="5">
        <v>70.569999999999993</v>
      </c>
      <c r="C30" s="5">
        <v>161.35</v>
      </c>
      <c r="D30" s="5">
        <v>207.31</v>
      </c>
      <c r="E30" s="5">
        <v>69.03</v>
      </c>
      <c r="F30" s="5">
        <v>253.28</v>
      </c>
      <c r="H30" s="4">
        <v>3333469</v>
      </c>
      <c r="I30" s="4">
        <v>2265413</v>
      </c>
      <c r="J30" s="2" t="s">
        <v>19</v>
      </c>
      <c r="K30" s="4">
        <v>474522</v>
      </c>
      <c r="L30" s="4">
        <v>593534</v>
      </c>
      <c r="M30" s="4">
        <v>2129488</v>
      </c>
      <c r="N30" s="4">
        <v>9835340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79.11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3010156</v>
      </c>
      <c r="I31" s="4">
        <v>2187872</v>
      </c>
      <c r="J31" s="2" t="s">
        <v>19</v>
      </c>
      <c r="K31" s="4">
        <v>363094</v>
      </c>
      <c r="L31" s="4">
        <v>459190</v>
      </c>
      <c r="M31" s="4">
        <v>2056600</v>
      </c>
      <c r="N31" s="4">
        <v>9190077</v>
      </c>
      <c r="O31" s="4">
        <v>754855</v>
      </c>
      <c r="P31" s="2" t="s">
        <v>19</v>
      </c>
      <c r="Q31" s="2" t="s">
        <v>19</v>
      </c>
      <c r="R3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A40F-CAD1-44A0-9F18-7624232B6202}">
  <dimension ref="C1:AD51"/>
  <sheetViews>
    <sheetView workbookViewId="0">
      <selection activeCell="E7" sqref="E7"/>
    </sheetView>
  </sheetViews>
  <sheetFormatPr defaultRowHeight="15" x14ac:dyDescent="0.25"/>
  <cols>
    <col min="3" max="3" width="9.42578125" customWidth="1"/>
    <col min="4" max="4" width="12.140625" customWidth="1"/>
    <col min="5" max="6" width="16.7109375" customWidth="1"/>
    <col min="7" max="7" width="13" customWidth="1"/>
  </cols>
  <sheetData>
    <row r="1" spans="3:30" x14ac:dyDescent="0.25">
      <c r="C1" t="s">
        <v>53</v>
      </c>
    </row>
    <row r="2" spans="3:30" x14ac:dyDescent="0.25">
      <c r="C2" t="s">
        <v>52</v>
      </c>
      <c r="D2" s="16"/>
      <c r="E2" s="16"/>
      <c r="F2" s="16"/>
    </row>
    <row r="3" spans="3:30" x14ac:dyDescent="0.25">
      <c r="D3">
        <f t="shared" ref="D3:F3" si="0">-PMT(0.068,COUNT(D5:D27),NPV(0.068,D5:D27))</f>
        <v>86.663747418440764</v>
      </c>
      <c r="E3">
        <f t="shared" si="0"/>
        <v>48.488788060162264</v>
      </c>
      <c r="F3">
        <f t="shared" si="0"/>
        <v>27.88308629425245</v>
      </c>
      <c r="G3">
        <f>-PMT(0.068,COUNT(G5:G27),NPV(0.068,G5:G27))</f>
        <v>54.34466380554592</v>
      </c>
    </row>
    <row r="4" spans="3:30" s="15" customFormat="1" ht="45" x14ac:dyDescent="0.25">
      <c r="C4" s="15" t="s">
        <v>2</v>
      </c>
      <c r="D4" s="22" t="s">
        <v>54</v>
      </c>
      <c r="E4" s="22" t="s">
        <v>60</v>
      </c>
      <c r="F4" s="22" t="s">
        <v>56</v>
      </c>
      <c r="G4" s="15" t="s">
        <v>57</v>
      </c>
      <c r="J4" s="15" t="s">
        <v>49</v>
      </c>
      <c r="K4" s="15" t="s">
        <v>51</v>
      </c>
    </row>
    <row r="5" spans="3:30" x14ac:dyDescent="0.25">
      <c r="C5" s="8">
        <v>2023</v>
      </c>
      <c r="D5" s="14">
        <f>'Proposed Rule (2030 FL)'!B4*K5/100</f>
        <v>58.31</v>
      </c>
      <c r="E5" s="14">
        <f>'Original Forecast'!E5</f>
        <v>40.74</v>
      </c>
      <c r="F5" s="14">
        <f>Other!I4</f>
        <v>19.7</v>
      </c>
      <c r="G5" s="14">
        <f t="shared" ref="G5:G27" si="1">SUMPRODUCT(D5:F5,$D29:$F29)</f>
        <v>39.5829375</v>
      </c>
      <c r="J5" s="20">
        <v>3.1719999999999998E-2</v>
      </c>
      <c r="K5" s="14">
        <v>100</v>
      </c>
    </row>
    <row r="6" spans="3:30" x14ac:dyDescent="0.25">
      <c r="C6" s="5">
        <v>2024</v>
      </c>
      <c r="D6" s="14">
        <f>'Proposed Rule (2030 FL)'!B5*K6/100</f>
        <v>63.151581200000003</v>
      </c>
      <c r="E6" s="14">
        <f>'Original Forecast'!E6</f>
        <v>43.344000000000008</v>
      </c>
      <c r="F6" s="14">
        <f>Other!I5</f>
        <v>21.67</v>
      </c>
      <c r="G6" s="14">
        <f t="shared" si="1"/>
        <v>42.721433181396009</v>
      </c>
      <c r="J6" s="20">
        <v>2.3522916666666661E-2</v>
      </c>
      <c r="K6" s="14">
        <f>K5*(1+J5)</f>
        <v>103.172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3:30" x14ac:dyDescent="0.25">
      <c r="C7" s="5">
        <v>2025</v>
      </c>
      <c r="D7" s="14">
        <f>'Proposed Rule (2030 FL)'!B6*K7/100</f>
        <v>68.385851757656667</v>
      </c>
      <c r="E7" s="14">
        <f>Other!D6</f>
        <v>31.240444609895881</v>
      </c>
      <c r="F7" s="14">
        <f>Other!I6</f>
        <v>23.186900000000001</v>
      </c>
      <c r="G7" s="14">
        <f t="shared" si="1"/>
        <v>40.937322745196298</v>
      </c>
      <c r="J7" s="20">
        <v>2.2333333333333334E-2</v>
      </c>
      <c r="K7" s="14">
        <f t="shared" ref="K7:K27" si="2">K6*(1+J6)</f>
        <v>105.59890635833332</v>
      </c>
    </row>
    <row r="8" spans="3:30" x14ac:dyDescent="0.25">
      <c r="C8" s="5">
        <v>2026</v>
      </c>
      <c r="D8" s="14">
        <f>'Proposed Rule (2030 FL)'!B7*K8/100</f>
        <v>75.526914440795125</v>
      </c>
      <c r="E8" s="14">
        <f>Other!D7</f>
        <v>35.010800853220118</v>
      </c>
      <c r="F8" s="14">
        <f>Other!I7</f>
        <v>24.809983000000003</v>
      </c>
      <c r="G8" s="14">
        <f t="shared" si="1"/>
        <v>45.115448272344103</v>
      </c>
      <c r="J8" s="20">
        <v>2.2333333333333334E-2</v>
      </c>
      <c r="K8" s="14">
        <f t="shared" si="2"/>
        <v>107.95728193366944</v>
      </c>
    </row>
    <row r="9" spans="3:30" x14ac:dyDescent="0.25">
      <c r="C9" s="5">
        <v>2027</v>
      </c>
      <c r="D9" s="14">
        <f>'Proposed Rule (2030 FL)'!B8*K9/100</f>
        <v>84.884280985470966</v>
      </c>
      <c r="E9" s="14">
        <f>Other!D8</f>
        <v>39.288666734851553</v>
      </c>
      <c r="F9" s="14">
        <f>Other!I8</f>
        <v>26.546681810000003</v>
      </c>
      <c r="G9" s="14">
        <f t="shared" si="1"/>
        <v>50.239374111342407</v>
      </c>
      <c r="J9" s="20">
        <v>2.2333333333333334E-2</v>
      </c>
      <c r="K9" s="14">
        <f t="shared" si="2"/>
        <v>110.36832789685472</v>
      </c>
    </row>
    <row r="10" spans="3:30" x14ac:dyDescent="0.25">
      <c r="C10" s="5">
        <v>2028</v>
      </c>
      <c r="D10" s="14">
        <f>'Proposed Rule (2030 FL)'!B9*K10/100</f>
        <v>94.791188586758295</v>
      </c>
      <c r="E10" s="14">
        <f>Other!D9</f>
        <v>44.139566562558358</v>
      </c>
      <c r="F10" s="14">
        <f>Other!I9</f>
        <v>28.404949536700006</v>
      </c>
      <c r="G10" s="14">
        <f t="shared" si="1"/>
        <v>55.778010442989938</v>
      </c>
      <c r="J10" s="20">
        <v>2.1999999999999999E-2</v>
      </c>
      <c r="K10" s="14">
        <f t="shared" si="2"/>
        <v>112.83322055321781</v>
      </c>
    </row>
    <row r="11" spans="3:30" x14ac:dyDescent="0.25">
      <c r="C11" s="5">
        <v>2029</v>
      </c>
      <c r="D11" s="14">
        <f>'Proposed Rule (2030 FL)'!B10*K11/100</f>
        <v>106.96670548363846</v>
      </c>
      <c r="E11" s="14">
        <f>Other!D10</f>
        <v>49.639474747924552</v>
      </c>
      <c r="F11" s="14">
        <f>Other!I10</f>
        <v>30.393296004269008</v>
      </c>
      <c r="G11" s="14">
        <f t="shared" si="1"/>
        <v>62.332535413689897</v>
      </c>
      <c r="J11" s="20">
        <v>2.1999999999999999E-2</v>
      </c>
      <c r="K11" s="14">
        <f t="shared" si="2"/>
        <v>115.3155514053886</v>
      </c>
    </row>
    <row r="12" spans="3:30" x14ac:dyDescent="0.25">
      <c r="C12" s="5">
        <v>2030</v>
      </c>
      <c r="D12" s="14">
        <f>'Proposed Rule (2030 FL)'!B11*K12/100</f>
        <v>118.12355427144067</v>
      </c>
      <c r="E12" s="14">
        <f>E11*0.9</f>
        <v>44.675527273132097</v>
      </c>
      <c r="F12" s="23">
        <v>12</v>
      </c>
      <c r="G12" s="14">
        <f t="shared" si="1"/>
        <v>58.265777851252444</v>
      </c>
      <c r="J12" s="20">
        <v>2.1999999999999999E-2</v>
      </c>
      <c r="K12" s="14">
        <f t="shared" si="2"/>
        <v>117.85249353630715</v>
      </c>
    </row>
    <row r="13" spans="3:30" x14ac:dyDescent="0.25">
      <c r="C13" s="5">
        <v>2031</v>
      </c>
      <c r="D13" s="14">
        <f>'Proposed Rule (2030 FL)'!B12*K13/100</f>
        <v>111.49616643842384</v>
      </c>
      <c r="E13" s="14">
        <f>E12*0.9</f>
        <v>40.207974545818885</v>
      </c>
      <c r="F13" s="23">
        <v>15.030892699137649</v>
      </c>
      <c r="G13" s="14">
        <f t="shared" si="1"/>
        <v>55.577788777681185</v>
      </c>
      <c r="J13" s="20">
        <v>2.1999999999999999E-2</v>
      </c>
      <c r="K13" s="14">
        <f t="shared" si="2"/>
        <v>120.44524839410592</v>
      </c>
    </row>
    <row r="14" spans="3:30" x14ac:dyDescent="0.25">
      <c r="C14" s="5">
        <v>2032</v>
      </c>
      <c r="D14" s="14">
        <f>'Proposed Rule (2030 FL)'!B13*K14/100</f>
        <v>114.02293912638443</v>
      </c>
      <c r="E14" s="14">
        <f>Other!C13</f>
        <v>38.808368644419332</v>
      </c>
      <c r="F14" s="23">
        <v>17.691910907171323</v>
      </c>
      <c r="G14" s="14">
        <f t="shared" si="1"/>
        <v>56.840504481929436</v>
      </c>
      <c r="J14" s="20">
        <v>2.1999999999999999E-2</v>
      </c>
      <c r="K14" s="14">
        <f t="shared" si="2"/>
        <v>123.09504385877625</v>
      </c>
    </row>
    <row r="15" spans="3:30" x14ac:dyDescent="0.25">
      <c r="C15" s="5">
        <v>2033</v>
      </c>
      <c r="D15" s="14">
        <f>'Proposed Rule (2030 FL)'!B14*K15/100</f>
        <v>121.7019526284177</v>
      </c>
      <c r="E15" s="14">
        <f>Other!C14</f>
        <v>41.618913196249103</v>
      </c>
      <c r="F15" s="23">
        <v>20.468868456093773</v>
      </c>
      <c r="G15" s="14">
        <f t="shared" si="1"/>
        <v>61.262632127805929</v>
      </c>
      <c r="J15" s="20">
        <v>2.1999999999999999E-2</v>
      </c>
      <c r="K15" s="14">
        <f t="shared" si="2"/>
        <v>125.80313482366932</v>
      </c>
    </row>
    <row r="16" spans="3:30" x14ac:dyDescent="0.25">
      <c r="C16" s="5">
        <v>2034</v>
      </c>
      <c r="D16" s="14">
        <f>'Proposed Rule (2030 FL)'!B15*K16/100</f>
        <v>128.22366261955764</v>
      </c>
      <c r="E16" s="14">
        <f>Other!C15</f>
        <v>44.636543482473726</v>
      </c>
      <c r="F16" s="23">
        <v>23.362313462753885</v>
      </c>
      <c r="G16" s="14">
        <f t="shared" si="1"/>
        <v>65.406852446529868</v>
      </c>
      <c r="J16" s="20">
        <v>2.1999999999999999E-2</v>
      </c>
      <c r="K16" s="14">
        <f t="shared" si="2"/>
        <v>128.57080378979006</v>
      </c>
    </row>
    <row r="17" spans="3:11" x14ac:dyDescent="0.25">
      <c r="C17" s="5">
        <v>2035</v>
      </c>
      <c r="D17" s="14">
        <f>'Proposed Rule (2030 FL)'!B16*K17/100</f>
        <v>84.555489107981955</v>
      </c>
      <c r="E17" s="14">
        <f>Other!C16</f>
        <v>47.874379038317848</v>
      </c>
      <c r="F17" s="23">
        <v>26.378842838906113</v>
      </c>
      <c r="G17" s="14">
        <f t="shared" si="1"/>
        <v>52.935707632698687</v>
      </c>
      <c r="J17" s="20">
        <v>2.1999999999999999E-2</v>
      </c>
      <c r="K17" s="14">
        <f t="shared" si="2"/>
        <v>131.39936147316544</v>
      </c>
    </row>
    <row r="18" spans="3:11" x14ac:dyDescent="0.25">
      <c r="C18" s="5">
        <v>2036</v>
      </c>
      <c r="D18" s="14">
        <f>'Proposed Rule (2030 FL)'!B17*K18/100</f>
        <v>78.667168361901872</v>
      </c>
      <c r="E18" s="14">
        <f>Other!C17</f>
        <v>51.345251910920553</v>
      </c>
      <c r="F18" s="23">
        <v>29.519050813369731</v>
      </c>
      <c r="G18" s="14">
        <f t="shared" si="1"/>
        <v>53.176625257160424</v>
      </c>
      <c r="J18" s="20">
        <v>2.1999999999999999E-2</v>
      </c>
      <c r="K18" s="14">
        <f t="shared" si="2"/>
        <v>134.29014742557507</v>
      </c>
    </row>
    <row r="19" spans="3:11" x14ac:dyDescent="0.25">
      <c r="C19" s="5">
        <v>2037</v>
      </c>
      <c r="D19" s="14">
        <f>'Proposed Rule (2030 FL)'!B18*K19/100</f>
        <v>80.686059580268491</v>
      </c>
      <c r="E19" s="14">
        <f>Other!C18</f>
        <v>55.06536611901015</v>
      </c>
      <c r="F19" s="23">
        <v>32.789356690316467</v>
      </c>
      <c r="G19" s="14">
        <f t="shared" si="1"/>
        <v>56.179698993923743</v>
      </c>
      <c r="J19" s="20">
        <v>2.1999999999999999E-2</v>
      </c>
      <c r="K19" s="14">
        <f t="shared" si="2"/>
        <v>137.24453066893773</v>
      </c>
    </row>
    <row r="20" spans="3:11" x14ac:dyDescent="0.25">
      <c r="C20" s="5">
        <v>2038</v>
      </c>
      <c r="D20" s="14">
        <f>'Proposed Rule (2030 FL)'!B19*K20/100</f>
        <v>83.765607257230386</v>
      </c>
      <c r="E20" s="14">
        <f>Other!C19</f>
        <v>59.056339192290032</v>
      </c>
      <c r="F20" s="23">
        <v>36.193855935731314</v>
      </c>
      <c r="G20" s="14">
        <f t="shared" si="1"/>
        <v>59.67133740907596</v>
      </c>
      <c r="J20" s="20">
        <v>2.1999999999999999E-2</v>
      </c>
      <c r="K20" s="14">
        <f t="shared" si="2"/>
        <v>140.26391034365437</v>
      </c>
    </row>
    <row r="21" spans="3:11" x14ac:dyDescent="0.25">
      <c r="C21" s="5">
        <v>2039</v>
      </c>
      <c r="D21" s="14">
        <f>'Proposed Rule (2030 FL)'!B20*K21/100</f>
        <v>66.499933424606539</v>
      </c>
      <c r="E21" s="14">
        <f>Other!C20</f>
        <v>63.343381864959625</v>
      </c>
      <c r="F21" s="23">
        <v>39.736808724195775</v>
      </c>
      <c r="G21" s="14">
        <f t="shared" si="1"/>
        <v>56.526142737507271</v>
      </c>
      <c r="J21" s="20">
        <v>2.1999999999999999E-2</v>
      </c>
      <c r="K21" s="14">
        <f t="shared" si="2"/>
        <v>143.34971637121478</v>
      </c>
    </row>
    <row r="22" spans="3:11" x14ac:dyDescent="0.25">
      <c r="C22" s="5">
        <v>2040</v>
      </c>
      <c r="D22" s="14">
        <f>'Proposed Rule (2030 FL)'!B21*K22/100</f>
        <v>65.17936716745163</v>
      </c>
      <c r="E22" s="14">
        <f>Other!C21</f>
        <v>67.947822308830823</v>
      </c>
      <c r="F22" s="23">
        <v>43.426766289820428</v>
      </c>
      <c r="G22" s="14">
        <f t="shared" si="1"/>
        <v>58.850730075515074</v>
      </c>
      <c r="J22" s="20">
        <v>2.1999999999999999E-2</v>
      </c>
      <c r="K22" s="14">
        <f t="shared" si="2"/>
        <v>146.50341013138151</v>
      </c>
    </row>
    <row r="23" spans="3:11" x14ac:dyDescent="0.25">
      <c r="C23" s="5">
        <v>2041</v>
      </c>
      <c r="D23" s="14">
        <f>'Proposed Rule (2030 FL)'!B22*K23/100</f>
        <v>69.95221386407583</v>
      </c>
      <c r="E23" s="14">
        <f>Other!C22</f>
        <v>72.888568870116686</v>
      </c>
      <c r="F23" s="23">
        <v>46.632361618389915</v>
      </c>
      <c r="G23" s="14">
        <f t="shared" si="1"/>
        <v>63.157083207046298</v>
      </c>
      <c r="J23" s="20">
        <v>2.1999999999999999E-2</v>
      </c>
      <c r="K23" s="14">
        <f t="shared" si="2"/>
        <v>149.7264851542719</v>
      </c>
    </row>
    <row r="24" spans="3:11" x14ac:dyDescent="0.25">
      <c r="C24" s="5">
        <v>2042</v>
      </c>
      <c r="D24" s="14">
        <f>'Proposed Rule (2030 FL)'!B23*K24/100</f>
        <v>75.056539469470124</v>
      </c>
      <c r="E24" s="14">
        <f>Other!C23</f>
        <v>78.194428272425853</v>
      </c>
      <c r="F24" s="23">
        <v>50.084291995579044</v>
      </c>
      <c r="G24" s="14">
        <f t="shared" si="1"/>
        <v>67.777742128292545</v>
      </c>
      <c r="J24" s="20">
        <v>2.1999999999999999E-2</v>
      </c>
      <c r="K24" s="14">
        <f t="shared" si="2"/>
        <v>153.0204678276659</v>
      </c>
    </row>
    <row r="25" spans="3:11" x14ac:dyDescent="0.25">
      <c r="C25" s="5">
        <v>2043</v>
      </c>
      <c r="D25" s="14">
        <f>'Proposed Rule (2030 FL)'!B24*K25/100</f>
        <v>80.539262831735385</v>
      </c>
      <c r="E25" s="14">
        <f>Other!C24</f>
        <v>83.894780746353064</v>
      </c>
      <c r="F25" s="23">
        <v>53.798202030876872</v>
      </c>
      <c r="G25" s="14">
        <f t="shared" si="1"/>
        <v>72.743354428836412</v>
      </c>
      <c r="J25" s="20">
        <v>2.1999999999999999E-2</v>
      </c>
      <c r="K25" s="14">
        <f t="shared" si="2"/>
        <v>156.38691811987454</v>
      </c>
    </row>
    <row r="26" spans="3:11" x14ac:dyDescent="0.25">
      <c r="C26" s="5">
        <v>2044</v>
      </c>
      <c r="D26" s="14">
        <f>'Proposed Rule (2030 FL)'!B25*K26/100</f>
        <v>86.434674316251161</v>
      </c>
      <c r="E26" s="14">
        <f>Other!C25</f>
        <v>90.015198287696222</v>
      </c>
      <c r="F26" s="23">
        <v>57.788254618321183</v>
      </c>
      <c r="G26" s="14">
        <f t="shared" si="1"/>
        <v>78.078594946998791</v>
      </c>
      <c r="J26" s="20">
        <v>2.1999999999999999E-2</v>
      </c>
      <c r="K26" s="14">
        <f t="shared" si="2"/>
        <v>159.82743031851177</v>
      </c>
    </row>
    <row r="27" spans="3:11" x14ac:dyDescent="0.25">
      <c r="C27" s="5">
        <v>2045</v>
      </c>
      <c r="D27" s="14">
        <f>'Proposed Rule (2030 FL)'!B26*K27/100</f>
        <v>92.74651526341772</v>
      </c>
      <c r="E27" s="14">
        <f>Other!C26</f>
        <v>96.592436663463232</v>
      </c>
      <c r="F27" s="23">
        <v>62.075727520528346</v>
      </c>
      <c r="G27" s="14">
        <f t="shared" si="1"/>
        <v>83.804055100204948</v>
      </c>
      <c r="J27" s="20">
        <v>2.1999999999999999E-2</v>
      </c>
      <c r="K27" s="14">
        <f t="shared" si="2"/>
        <v>163.34363378551905</v>
      </c>
    </row>
    <row r="29" spans="3:11" x14ac:dyDescent="0.25">
      <c r="C29" s="8">
        <v>2023</v>
      </c>
      <c r="D29" s="20">
        <v>0.33333000000000002</v>
      </c>
      <c r="E29" s="20">
        <v>0.33333000000000002</v>
      </c>
      <c r="F29" s="20">
        <v>0.33333000000000002</v>
      </c>
      <c r="G29" s="20">
        <f>SUM(D29:F29)</f>
        <v>0.99999000000000005</v>
      </c>
    </row>
    <row r="30" spans="3:11" x14ac:dyDescent="0.25">
      <c r="C30" s="5">
        <v>2024</v>
      </c>
      <c r="D30" s="20">
        <v>0.33333000000000002</v>
      </c>
      <c r="E30" s="20">
        <v>0.33333000000000002</v>
      </c>
      <c r="F30" s="20">
        <v>0.33333000000000002</v>
      </c>
      <c r="G30" s="20">
        <f t="shared" ref="G30:G51" si="3">SUM(D30:F30)</f>
        <v>0.99999000000000005</v>
      </c>
    </row>
    <row r="31" spans="3:11" x14ac:dyDescent="0.25">
      <c r="C31" s="5">
        <v>2025</v>
      </c>
      <c r="D31" s="20">
        <v>0.33333000000000002</v>
      </c>
      <c r="E31" s="20">
        <v>0.33333000000000002</v>
      </c>
      <c r="F31" s="20">
        <v>0.33333000000000002</v>
      </c>
      <c r="G31" s="20">
        <f t="shared" si="3"/>
        <v>0.99999000000000005</v>
      </c>
    </row>
    <row r="32" spans="3:11" x14ac:dyDescent="0.25">
      <c r="C32" s="5">
        <v>2026</v>
      </c>
      <c r="D32" s="20">
        <v>0.33333000000000002</v>
      </c>
      <c r="E32" s="20">
        <v>0.33333000000000002</v>
      </c>
      <c r="F32" s="20">
        <v>0.33333000000000002</v>
      </c>
      <c r="G32" s="20">
        <f t="shared" si="3"/>
        <v>0.99999000000000005</v>
      </c>
    </row>
    <row r="33" spans="3:7" x14ac:dyDescent="0.25">
      <c r="C33" s="5">
        <v>2027</v>
      </c>
      <c r="D33" s="20">
        <v>0.33333000000000002</v>
      </c>
      <c r="E33" s="20">
        <v>0.33333000000000002</v>
      </c>
      <c r="F33" s="20">
        <v>0.33333000000000002</v>
      </c>
      <c r="G33" s="20">
        <f t="shared" si="3"/>
        <v>0.99999000000000005</v>
      </c>
    </row>
    <row r="34" spans="3:7" x14ac:dyDescent="0.25">
      <c r="C34" s="5">
        <v>2028</v>
      </c>
      <c r="D34" s="20">
        <v>0.33333000000000002</v>
      </c>
      <c r="E34" s="20">
        <v>0.33333000000000002</v>
      </c>
      <c r="F34" s="20">
        <v>0.33333000000000002</v>
      </c>
      <c r="G34" s="20">
        <f t="shared" si="3"/>
        <v>0.99999000000000005</v>
      </c>
    </row>
    <row r="35" spans="3:7" x14ac:dyDescent="0.25">
      <c r="C35" s="5">
        <v>2029</v>
      </c>
      <c r="D35" s="20">
        <v>0.33333000000000002</v>
      </c>
      <c r="E35" s="20">
        <v>0.33333000000000002</v>
      </c>
      <c r="F35" s="20">
        <v>0.33333000000000002</v>
      </c>
      <c r="G35" s="20">
        <f t="shared" si="3"/>
        <v>0.99999000000000005</v>
      </c>
    </row>
    <row r="36" spans="3:7" x14ac:dyDescent="0.25">
      <c r="C36" s="5">
        <v>2030</v>
      </c>
      <c r="D36" s="20">
        <v>0.33333000000000002</v>
      </c>
      <c r="E36" s="20">
        <v>0.33333000000000002</v>
      </c>
      <c r="F36" s="20">
        <v>0.33333000000000002</v>
      </c>
      <c r="G36" s="20">
        <f t="shared" si="3"/>
        <v>0.99999000000000005</v>
      </c>
    </row>
    <row r="37" spans="3:7" x14ac:dyDescent="0.25">
      <c r="C37" s="5">
        <v>2031</v>
      </c>
      <c r="D37" s="20">
        <v>0.33333000000000002</v>
      </c>
      <c r="E37" s="20">
        <v>0.33333000000000002</v>
      </c>
      <c r="F37" s="20">
        <v>0.33333000000000002</v>
      </c>
      <c r="G37" s="20">
        <f t="shared" si="3"/>
        <v>0.99999000000000005</v>
      </c>
    </row>
    <row r="38" spans="3:7" x14ac:dyDescent="0.25">
      <c r="C38" s="5">
        <v>2032</v>
      </c>
      <c r="D38" s="20">
        <v>0.33333000000000002</v>
      </c>
      <c r="E38" s="20">
        <v>0.33333000000000002</v>
      </c>
      <c r="F38" s="20">
        <v>0.33333000000000002</v>
      </c>
      <c r="G38" s="20">
        <f t="shared" si="3"/>
        <v>0.99999000000000005</v>
      </c>
    </row>
    <row r="39" spans="3:7" x14ac:dyDescent="0.25">
      <c r="C39" s="5">
        <v>2033</v>
      </c>
      <c r="D39" s="20">
        <v>0.33333000000000002</v>
      </c>
      <c r="E39" s="20">
        <v>0.33333000000000002</v>
      </c>
      <c r="F39" s="20">
        <v>0.33333000000000002</v>
      </c>
      <c r="G39" s="20">
        <f t="shared" si="3"/>
        <v>0.99999000000000005</v>
      </c>
    </row>
    <row r="40" spans="3:7" x14ac:dyDescent="0.25">
      <c r="C40" s="5">
        <v>2034</v>
      </c>
      <c r="D40" s="20">
        <v>0.33333000000000002</v>
      </c>
      <c r="E40" s="20">
        <v>0.33333000000000002</v>
      </c>
      <c r="F40" s="20">
        <v>0.33333000000000002</v>
      </c>
      <c r="G40" s="20">
        <f t="shared" si="3"/>
        <v>0.99999000000000005</v>
      </c>
    </row>
    <row r="41" spans="3:7" x14ac:dyDescent="0.25">
      <c r="C41" s="5">
        <v>2035</v>
      </c>
      <c r="D41" s="20">
        <v>0.33333000000000002</v>
      </c>
      <c r="E41" s="20">
        <v>0.33333000000000002</v>
      </c>
      <c r="F41" s="20">
        <v>0.33333000000000002</v>
      </c>
      <c r="G41" s="20">
        <f t="shared" si="3"/>
        <v>0.99999000000000005</v>
      </c>
    </row>
    <row r="42" spans="3:7" x14ac:dyDescent="0.25">
      <c r="C42" s="5">
        <v>2036</v>
      </c>
      <c r="D42" s="20">
        <v>0.33333000000000002</v>
      </c>
      <c r="E42" s="20">
        <v>0.33333000000000002</v>
      </c>
      <c r="F42" s="20">
        <v>0.33333000000000002</v>
      </c>
      <c r="G42" s="20">
        <f t="shared" si="3"/>
        <v>0.99999000000000005</v>
      </c>
    </row>
    <row r="43" spans="3:7" x14ac:dyDescent="0.25">
      <c r="C43" s="5">
        <v>2037</v>
      </c>
      <c r="D43" s="20">
        <v>0.33333000000000002</v>
      </c>
      <c r="E43" s="20">
        <v>0.33333000000000002</v>
      </c>
      <c r="F43" s="20">
        <v>0.33333000000000002</v>
      </c>
      <c r="G43" s="20">
        <f t="shared" si="3"/>
        <v>0.99999000000000005</v>
      </c>
    </row>
    <row r="44" spans="3:7" x14ac:dyDescent="0.25">
      <c r="C44" s="5">
        <v>2038</v>
      </c>
      <c r="D44" s="20">
        <v>0.33333000000000002</v>
      </c>
      <c r="E44" s="20">
        <v>0.33333000000000002</v>
      </c>
      <c r="F44" s="20">
        <v>0.33333000000000002</v>
      </c>
      <c r="G44" s="20">
        <f t="shared" si="3"/>
        <v>0.99999000000000005</v>
      </c>
    </row>
    <row r="45" spans="3:7" x14ac:dyDescent="0.25">
      <c r="C45" s="5">
        <v>2039</v>
      </c>
      <c r="D45" s="20">
        <v>0.33333000000000002</v>
      </c>
      <c r="E45" s="20">
        <v>0.33333000000000002</v>
      </c>
      <c r="F45" s="20">
        <v>0.33333000000000002</v>
      </c>
      <c r="G45" s="20">
        <f t="shared" si="3"/>
        <v>0.99999000000000005</v>
      </c>
    </row>
    <row r="46" spans="3:7" x14ac:dyDescent="0.25">
      <c r="C46" s="5">
        <v>2040</v>
      </c>
      <c r="D46" s="20">
        <v>0.33333000000000002</v>
      </c>
      <c r="E46" s="20">
        <v>0.33333000000000002</v>
      </c>
      <c r="F46" s="20">
        <v>0.33333000000000002</v>
      </c>
      <c r="G46" s="20">
        <f t="shared" si="3"/>
        <v>0.99999000000000005</v>
      </c>
    </row>
    <row r="47" spans="3:7" x14ac:dyDescent="0.25">
      <c r="C47" s="5">
        <v>2041</v>
      </c>
      <c r="D47" s="20">
        <v>0.33333000000000002</v>
      </c>
      <c r="E47" s="20">
        <v>0.33333000000000002</v>
      </c>
      <c r="F47" s="20">
        <v>0.33333000000000002</v>
      </c>
      <c r="G47" s="20">
        <f t="shared" si="3"/>
        <v>0.99999000000000005</v>
      </c>
    </row>
    <row r="48" spans="3:7" x14ac:dyDescent="0.25">
      <c r="C48" s="5">
        <v>2042</v>
      </c>
      <c r="D48" s="20">
        <v>0.33333000000000002</v>
      </c>
      <c r="E48" s="20">
        <v>0.33333000000000002</v>
      </c>
      <c r="F48" s="20">
        <v>0.33333000000000002</v>
      </c>
      <c r="G48" s="20">
        <f t="shared" si="3"/>
        <v>0.99999000000000005</v>
      </c>
    </row>
    <row r="49" spans="3:7" x14ac:dyDescent="0.25">
      <c r="C49" s="5">
        <v>2043</v>
      </c>
      <c r="D49" s="20">
        <v>0.33333000000000002</v>
      </c>
      <c r="E49" s="20">
        <v>0.33333000000000002</v>
      </c>
      <c r="F49" s="20">
        <v>0.33333000000000002</v>
      </c>
      <c r="G49" s="20">
        <f t="shared" si="3"/>
        <v>0.99999000000000005</v>
      </c>
    </row>
    <row r="50" spans="3:7" x14ac:dyDescent="0.25">
      <c r="C50" s="5">
        <v>2044</v>
      </c>
      <c r="D50" s="20">
        <v>0.33333000000000002</v>
      </c>
      <c r="E50" s="20">
        <v>0.33333000000000002</v>
      </c>
      <c r="F50" s="20">
        <v>0.33333000000000002</v>
      </c>
      <c r="G50" s="20">
        <f t="shared" si="3"/>
        <v>0.99999000000000005</v>
      </c>
    </row>
    <row r="51" spans="3:7" x14ac:dyDescent="0.25">
      <c r="C51" s="5">
        <v>2045</v>
      </c>
      <c r="D51" s="20">
        <v>0.33333000000000002</v>
      </c>
      <c r="E51" s="20">
        <v>0.33333000000000002</v>
      </c>
      <c r="F51" s="20">
        <v>0.33333000000000002</v>
      </c>
      <c r="G51" s="20">
        <f t="shared" si="3"/>
        <v>0.99999000000000005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108F-0B47-4FD9-96EE-4D562581D8BA}">
  <dimension ref="C1:AE51"/>
  <sheetViews>
    <sheetView workbookViewId="0">
      <selection activeCell="E5" sqref="E5:E6"/>
    </sheetView>
  </sheetViews>
  <sheetFormatPr defaultRowHeight="15" x14ac:dyDescent="0.25"/>
  <cols>
    <col min="3" max="3" width="9.42578125" customWidth="1"/>
    <col min="4" max="4" width="12.140625" customWidth="1"/>
    <col min="5" max="7" width="16.7109375" customWidth="1"/>
    <col min="8" max="8" width="13" customWidth="1"/>
  </cols>
  <sheetData>
    <row r="1" spans="3:31" x14ac:dyDescent="0.25">
      <c r="C1" t="s">
        <v>53</v>
      </c>
    </row>
    <row r="2" spans="3:31" x14ac:dyDescent="0.25">
      <c r="C2" t="s">
        <v>52</v>
      </c>
      <c r="D2" s="16"/>
      <c r="E2" s="16"/>
      <c r="F2" s="16"/>
      <c r="G2" s="16"/>
    </row>
    <row r="3" spans="3:31" x14ac:dyDescent="0.25">
      <c r="H3">
        <f>-PMT(0.068,COUNT(H5:H27),NPV(0.068,H5:H27))</f>
        <v>61.679566913958858</v>
      </c>
    </row>
    <row r="4" spans="3:31" s="15" customFormat="1" ht="45" x14ac:dyDescent="0.25">
      <c r="C4" s="15" t="s">
        <v>2</v>
      </c>
      <c r="D4" s="22" t="s">
        <v>54</v>
      </c>
      <c r="E4" s="22" t="s">
        <v>59</v>
      </c>
      <c r="F4" s="22" t="s">
        <v>55</v>
      </c>
      <c r="G4" s="22" t="s">
        <v>56</v>
      </c>
      <c r="H4" s="15" t="s">
        <v>57</v>
      </c>
      <c r="K4" s="15" t="s">
        <v>49</v>
      </c>
      <c r="L4" s="15" t="s">
        <v>51</v>
      </c>
    </row>
    <row r="5" spans="3:31" x14ac:dyDescent="0.25">
      <c r="C5" s="8">
        <v>2023</v>
      </c>
      <c r="D5" s="14">
        <f>'Proposed Rule (2030 FL)'!B4*L5/100</f>
        <v>58.31</v>
      </c>
      <c r="E5" s="14">
        <f>'Proposed Linkage (2025)'!B4*L5/100</f>
        <v>40.74</v>
      </c>
      <c r="F5" s="14">
        <f>'Linkage 2030'!B4*L5/100</f>
        <v>58</v>
      </c>
      <c r="G5" s="14">
        <f>Other!I4</f>
        <v>19.7</v>
      </c>
      <c r="H5" s="14">
        <f>SUMPRODUCT(D5:G5,$D29:$G29)</f>
        <v>44.1875</v>
      </c>
      <c r="K5" s="20">
        <v>0.05</v>
      </c>
      <c r="L5" s="14">
        <v>100</v>
      </c>
    </row>
    <row r="6" spans="3:31" x14ac:dyDescent="0.25">
      <c r="C6" s="5">
        <v>2024</v>
      </c>
      <c r="D6" s="14">
        <f>'Proposed Rule (2030 FL)'!B5*L6/100</f>
        <v>64.270499999999998</v>
      </c>
      <c r="E6" s="14">
        <f>'Proposed Linkage (2025)'!B5*L6/100</f>
        <v>43.344000000000008</v>
      </c>
      <c r="F6" s="14">
        <f>'Linkage 2030'!B5*L6/100</f>
        <v>60.805499999999995</v>
      </c>
      <c r="G6" s="14">
        <f>Other!I5</f>
        <v>21.67</v>
      </c>
      <c r="H6" s="14">
        <f t="shared" ref="H6:H27" si="0">SUMPRODUCT(D6:G6,$D30:$G30)</f>
        <v>47.522500000000008</v>
      </c>
      <c r="K6" s="20">
        <v>0.02</v>
      </c>
      <c r="L6" s="14">
        <f>L5*(1+K5)</f>
        <v>105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3:31" x14ac:dyDescent="0.25">
      <c r="C7" s="5">
        <v>2025</v>
      </c>
      <c r="D7" s="14">
        <f>'Proposed Rule (2030 FL)'!B6*L7/100</f>
        <v>69.357960000000006</v>
      </c>
      <c r="E7" s="23">
        <f>Other!D6</f>
        <v>31.240444609895881</v>
      </c>
      <c r="F7" s="14">
        <f>'Linkage 2030'!B6*L7/100</f>
        <v>67.997790000000009</v>
      </c>
      <c r="G7" s="14">
        <f>Other!I6</f>
        <v>23.186900000000001</v>
      </c>
      <c r="H7" s="14">
        <f t="shared" si="0"/>
        <v>47.945773652473974</v>
      </c>
      <c r="K7" s="20">
        <v>0.02</v>
      </c>
      <c r="L7" s="14">
        <f t="shared" ref="L7:L27" si="1">L6*(1+K6)</f>
        <v>107.10000000000001</v>
      </c>
    </row>
    <row r="8" spans="3:31" x14ac:dyDescent="0.25">
      <c r="C8" s="5">
        <v>2026</v>
      </c>
      <c r="D8" s="14">
        <f>'Proposed Rule (2030 FL)'!B7*L8/100</f>
        <v>76.425703200000001</v>
      </c>
      <c r="E8" s="23">
        <f>Other!D7</f>
        <v>35.010800853220118</v>
      </c>
      <c r="F8" s="14">
        <f>'Linkage 2030'!B7*L8/100</f>
        <v>70.384620600000005</v>
      </c>
      <c r="G8" s="14">
        <f>Other!I7</f>
        <v>24.809983000000003</v>
      </c>
      <c r="H8" s="14">
        <f t="shared" si="0"/>
        <v>51.657776913305028</v>
      </c>
      <c r="K8" s="20">
        <v>0.02</v>
      </c>
      <c r="L8" s="14">
        <f t="shared" si="1"/>
        <v>109.242</v>
      </c>
    </row>
    <row r="9" spans="3:31" x14ac:dyDescent="0.25">
      <c r="C9" s="5">
        <v>2027</v>
      </c>
      <c r="D9" s="14">
        <f>'Proposed Rule (2030 FL)'!B8*L9/100</f>
        <v>85.698382644000006</v>
      </c>
      <c r="E9" s="23">
        <f>Other!D8</f>
        <v>39.288666734851553</v>
      </c>
      <c r="F9" s="14">
        <f>'Linkage 2030'!B8*L9/100</f>
        <v>66.711249108000004</v>
      </c>
      <c r="G9" s="14">
        <f>Other!I8</f>
        <v>26.546681810000003</v>
      </c>
      <c r="H9" s="14">
        <f t="shared" si="0"/>
        <v>54.561245074212891</v>
      </c>
      <c r="K9" s="20">
        <v>0.02</v>
      </c>
      <c r="L9" s="14">
        <f t="shared" si="1"/>
        <v>111.42684000000001</v>
      </c>
    </row>
    <row r="10" spans="3:31" x14ac:dyDescent="0.25">
      <c r="C10" s="5">
        <v>2028</v>
      </c>
      <c r="D10" s="14">
        <f>'Proposed Rule (2030 FL)'!B9*L10/100</f>
        <v>95.481882049680024</v>
      </c>
      <c r="E10" s="23">
        <f>Other!D9</f>
        <v>44.139566562558358</v>
      </c>
      <c r="F10" s="14">
        <f>'Linkage 2030'!B9*L10/100</f>
        <v>69.522993988560017</v>
      </c>
      <c r="G10" s="14">
        <f>Other!I9</f>
        <v>28.404949536700006</v>
      </c>
      <c r="H10" s="14">
        <f t="shared" si="0"/>
        <v>59.387348034374604</v>
      </c>
      <c r="K10" s="20">
        <v>0.02</v>
      </c>
      <c r="L10" s="14">
        <f t="shared" si="1"/>
        <v>113.65537680000001</v>
      </c>
    </row>
    <row r="11" spans="3:31" x14ac:dyDescent="0.25">
      <c r="C11" s="5">
        <v>2029</v>
      </c>
      <c r="D11" s="14">
        <f>'Proposed Rule (2030 FL)'!B10*L11/100</f>
        <v>107.53526207007363</v>
      </c>
      <c r="E11" s="23">
        <f>Other!D10</f>
        <v>49.639474747924552</v>
      </c>
      <c r="F11" s="14">
        <f>'Linkage 2030'!B10*L11/100</f>
        <v>76.675099539830413</v>
      </c>
      <c r="G11" s="14">
        <f>Other!I10</f>
        <v>30.393296004269008</v>
      </c>
      <c r="H11" s="14">
        <f t="shared" si="0"/>
        <v>66.060783090524396</v>
      </c>
      <c r="K11" s="20">
        <v>0.02</v>
      </c>
      <c r="L11" s="14">
        <f t="shared" si="1"/>
        <v>115.92848433600001</v>
      </c>
    </row>
    <row r="12" spans="3:31" x14ac:dyDescent="0.25">
      <c r="C12" s="5">
        <v>2030</v>
      </c>
      <c r="D12" s="14">
        <f>'Proposed Rule (2030 FL)'!B11*L12/100</f>
        <v>118.51902224697227</v>
      </c>
      <c r="E12" s="23">
        <f>Other!D11</f>
        <v>55.875651800865214</v>
      </c>
      <c r="F12" s="23">
        <f>F11*0.93</f>
        <v>71.30784257204229</v>
      </c>
      <c r="G12" s="23">
        <v>12</v>
      </c>
      <c r="H12" s="14">
        <f t="shared" si="0"/>
        <v>64.425629154969954</v>
      </c>
      <c r="K12" s="20">
        <v>0.02</v>
      </c>
      <c r="L12" s="14">
        <f t="shared" si="1"/>
        <v>118.24705402272001</v>
      </c>
    </row>
    <row r="13" spans="3:31" x14ac:dyDescent="0.25">
      <c r="C13" s="5">
        <v>2031</v>
      </c>
      <c r="D13" s="14">
        <f>'Proposed Rule (2030 FL)'!B12*L13/100</f>
        <v>111.65052386700854</v>
      </c>
      <c r="E13" s="23">
        <f>Other!D12</f>
        <v>59.938663864537396</v>
      </c>
      <c r="F13" s="23">
        <f t="shared" ref="F13:F16" si="2">F12*0.93</f>
        <v>66.31629359199934</v>
      </c>
      <c r="G13" s="23">
        <v>15.030892699137649</v>
      </c>
      <c r="H13" s="14">
        <f t="shared" si="0"/>
        <v>63.234093505670728</v>
      </c>
      <c r="K13" s="20">
        <v>0.02</v>
      </c>
      <c r="L13" s="14">
        <f t="shared" si="1"/>
        <v>120.61199510317441</v>
      </c>
    </row>
    <row r="14" spans="3:31" x14ac:dyDescent="0.25">
      <c r="C14" s="5">
        <v>2032</v>
      </c>
      <c r="D14" s="14">
        <f>'Proposed Rule (2030 FL)'!B13*L14/100</f>
        <v>113.95734888535186</v>
      </c>
      <c r="E14" s="23">
        <f>Other!D13</f>
        <v>64.285873285613008</v>
      </c>
      <c r="F14" s="23">
        <f t="shared" si="2"/>
        <v>61.674153040559389</v>
      </c>
      <c r="G14" s="23">
        <v>17.691910907171323</v>
      </c>
      <c r="H14" s="14">
        <f t="shared" si="0"/>
        <v>64.402321529673898</v>
      </c>
      <c r="K14" s="20">
        <v>0.02</v>
      </c>
      <c r="L14" s="14">
        <f t="shared" si="1"/>
        <v>123.0242350052379</v>
      </c>
    </row>
    <row r="15" spans="3:31" x14ac:dyDescent="0.25">
      <c r="C15" s="5">
        <v>2033</v>
      </c>
      <c r="D15" s="14">
        <f>'Proposed Rule (2030 FL)'!B14*L15/100</f>
        <v>121.39391784294848</v>
      </c>
      <c r="E15" s="23">
        <f>Other!D14</f>
        <v>68.941526621056184</v>
      </c>
      <c r="F15" s="23">
        <f t="shared" si="2"/>
        <v>57.356962327720233</v>
      </c>
      <c r="G15" s="23">
        <v>20.468868456093773</v>
      </c>
      <c r="H15" s="14">
        <f t="shared" si="0"/>
        <v>67.040318811954663</v>
      </c>
      <c r="K15" s="20">
        <v>0.02</v>
      </c>
      <c r="L15" s="14">
        <f t="shared" si="1"/>
        <v>125.48471970534266</v>
      </c>
    </row>
    <row r="16" spans="3:31" x14ac:dyDescent="0.25">
      <c r="C16" s="5">
        <v>2034</v>
      </c>
      <c r="D16" s="14">
        <f>'Proposed Rule (2030 FL)'!B15*L16/100</f>
        <v>127.648829181381</v>
      </c>
      <c r="E16" s="23">
        <f>Other!D15</f>
        <v>73.940216465004568</v>
      </c>
      <c r="F16" s="23">
        <f t="shared" si="2"/>
        <v>53.341974964779816</v>
      </c>
      <c r="G16" s="23">
        <v>23.362313462753885</v>
      </c>
      <c r="H16" s="14">
        <f t="shared" si="0"/>
        <v>69.573333518479814</v>
      </c>
      <c r="K16" s="20">
        <v>0.02</v>
      </c>
      <c r="L16" s="14">
        <f t="shared" si="1"/>
        <v>127.99441409944951</v>
      </c>
    </row>
    <row r="17" spans="3:12" x14ac:dyDescent="0.25">
      <c r="C17" s="5">
        <v>2035</v>
      </c>
      <c r="D17" s="14">
        <f>'Proposed Rule (2030 FL)'!B16*L17/100</f>
        <v>84.011693582455663</v>
      </c>
      <c r="E17" s="23">
        <f>Other!D16</f>
        <v>79.30367526353821</v>
      </c>
      <c r="F17" s="14">
        <f>Other!C16</f>
        <v>47.874379038317848</v>
      </c>
      <c r="G17" s="23">
        <v>26.378842838906113</v>
      </c>
      <c r="H17" s="14">
        <f t="shared" si="0"/>
        <v>59.392147680804456</v>
      </c>
      <c r="K17" s="20">
        <v>0.02</v>
      </c>
      <c r="L17" s="14">
        <f t="shared" si="1"/>
        <v>130.5543023814385</v>
      </c>
    </row>
    <row r="18" spans="3:12" x14ac:dyDescent="0.25">
      <c r="C18" s="5">
        <v>2036</v>
      </c>
      <c r="D18" s="14">
        <f>'Proposed Rule (2030 FL)'!B17*L18/100</f>
        <v>78.008284541747599</v>
      </c>
      <c r="E18" s="23">
        <f>Other!D17</f>
        <v>85.053159240126206</v>
      </c>
      <c r="F18" s="14">
        <f>Other!C17</f>
        <v>51.345251910920553</v>
      </c>
      <c r="G18" s="23">
        <v>29.519050813369731</v>
      </c>
      <c r="H18" s="14">
        <f t="shared" si="0"/>
        <v>60.981436626541026</v>
      </c>
      <c r="K18" s="20">
        <v>0.02</v>
      </c>
      <c r="L18" s="14">
        <f t="shared" si="1"/>
        <v>133.16538842906726</v>
      </c>
    </row>
    <row r="19" spans="3:12" x14ac:dyDescent="0.25">
      <c r="C19" s="5">
        <v>2037</v>
      </c>
      <c r="D19" s="14">
        <f>'Proposed Rule (2030 FL)'!B18*L19/100</f>
        <v>79.853690494597615</v>
      </c>
      <c r="E19" s="23">
        <f>Other!D18</f>
        <v>91.215510272720991</v>
      </c>
      <c r="F19" s="14">
        <f>Other!C18</f>
        <v>55.06536611901015</v>
      </c>
      <c r="G19" s="23">
        <v>32.789356690316467</v>
      </c>
      <c r="H19" s="14">
        <f t="shared" si="0"/>
        <v>64.730980894161306</v>
      </c>
      <c r="K19" s="20">
        <v>0.02</v>
      </c>
      <c r="L19" s="14">
        <f t="shared" si="1"/>
        <v>135.82869619764861</v>
      </c>
    </row>
    <row r="20" spans="3:12" x14ac:dyDescent="0.25">
      <c r="C20" s="5">
        <v>2038</v>
      </c>
      <c r="D20" s="14">
        <f>'Proposed Rule (2030 FL)'!B19*L20/100</f>
        <v>82.739235316620466</v>
      </c>
      <c r="E20" s="23">
        <f>Other!D19</f>
        <v>97.826537693788794</v>
      </c>
      <c r="F20" s="14">
        <f>Other!C19</f>
        <v>59.056339192290032</v>
      </c>
      <c r="G20" s="23">
        <v>36.193855935731314</v>
      </c>
      <c r="H20" s="14">
        <f t="shared" si="0"/>
        <v>68.953992034607651</v>
      </c>
      <c r="K20" s="20">
        <v>0.02</v>
      </c>
      <c r="L20" s="14">
        <f t="shared" si="1"/>
        <v>138.54527012160159</v>
      </c>
    </row>
    <row r="21" spans="3:12" x14ac:dyDescent="0.25">
      <c r="C21" s="5">
        <v>2039</v>
      </c>
      <c r="D21" s="14">
        <f>'Proposed Rule (2030 FL)'!B20*L21/100</f>
        <v>65.556573825599187</v>
      </c>
      <c r="E21" s="23">
        <f>Other!D20</f>
        <v>104.92800296150969</v>
      </c>
      <c r="F21" s="14">
        <f>Other!C20</f>
        <v>63.343381864959625</v>
      </c>
      <c r="G21" s="23">
        <v>39.736808724195775</v>
      </c>
      <c r="H21" s="14">
        <f t="shared" si="0"/>
        <v>68.391191844066071</v>
      </c>
      <c r="K21" s="20">
        <v>0.02</v>
      </c>
      <c r="L21" s="14">
        <f t="shared" si="1"/>
        <v>141.31617552403361</v>
      </c>
    </row>
    <row r="22" spans="3:12" x14ac:dyDescent="0.25">
      <c r="C22" s="5">
        <v>2040</v>
      </c>
      <c r="D22" s="14">
        <f>'Proposed Rule (2030 FL)'!B21*L22/100</f>
        <v>64.12899782045541</v>
      </c>
      <c r="E22" s="23">
        <f>Other!D21</f>
        <v>112.55523608841469</v>
      </c>
      <c r="F22" s="14">
        <f>Other!C21</f>
        <v>67.947822308830823</v>
      </c>
      <c r="G22" s="23">
        <v>43.426766289820428</v>
      </c>
      <c r="H22" s="14">
        <f t="shared" si="0"/>
        <v>72.014705626880342</v>
      </c>
      <c r="K22" s="20">
        <v>0.02</v>
      </c>
      <c r="L22" s="14">
        <f t="shared" si="1"/>
        <v>144.14249903451429</v>
      </c>
    </row>
    <row r="23" spans="3:12" x14ac:dyDescent="0.25">
      <c r="C23" s="5">
        <v>2041</v>
      </c>
      <c r="D23" s="14">
        <f>'Proposed Rule (2030 FL)'!B22*L23/100</f>
        <v>68.690243059903565</v>
      </c>
      <c r="E23" s="23">
        <f>Other!D22</f>
        <v>120.73955865773826</v>
      </c>
      <c r="F23" s="14">
        <f>Other!C22</f>
        <v>72.888568870116686</v>
      </c>
      <c r="G23" s="23">
        <v>46.632361618389915</v>
      </c>
      <c r="H23" s="14">
        <f t="shared" si="0"/>
        <v>77.237683051537104</v>
      </c>
      <c r="K23" s="20">
        <v>0.02</v>
      </c>
      <c r="L23" s="14">
        <f t="shared" si="1"/>
        <v>147.02534901520457</v>
      </c>
    </row>
    <row r="24" spans="3:12" x14ac:dyDescent="0.25">
      <c r="C24" s="5">
        <v>2042</v>
      </c>
      <c r="D24" s="14">
        <f>'Proposed Rule (2030 FL)'!B23*L24/100</f>
        <v>73.558252365797003</v>
      </c>
      <c r="E24" s="23">
        <f>Other!D23</f>
        <v>129.52868886656952</v>
      </c>
      <c r="F24" s="14">
        <f>Other!C23</f>
        <v>78.194428272425853</v>
      </c>
      <c r="G24" s="23">
        <v>50.084291995579044</v>
      </c>
      <c r="H24" s="14">
        <f t="shared" si="0"/>
        <v>82.841415375092865</v>
      </c>
      <c r="K24" s="20">
        <v>0.02</v>
      </c>
      <c r="L24" s="14">
        <f t="shared" si="1"/>
        <v>149.96585599550866</v>
      </c>
    </row>
    <row r="25" spans="3:12" x14ac:dyDescent="0.25">
      <c r="C25" s="5">
        <v>2043</v>
      </c>
      <c r="D25" s="14">
        <f>'Proposed Rule (2030 FL)'!B24*L25/100</f>
        <v>78.777064154440708</v>
      </c>
      <c r="E25" s="23">
        <f>Other!D24</f>
        <v>138.97129492352138</v>
      </c>
      <c r="F25" s="14">
        <f>Other!C24</f>
        <v>83.894780746353064</v>
      </c>
      <c r="G25" s="23">
        <v>53.798202030876872</v>
      </c>
      <c r="H25" s="14">
        <f t="shared" si="0"/>
        <v>88.860335463798023</v>
      </c>
      <c r="K25" s="20">
        <v>0.02</v>
      </c>
      <c r="L25" s="14">
        <f t="shared" si="1"/>
        <v>152.96517311541885</v>
      </c>
    </row>
    <row r="26" spans="3:12" x14ac:dyDescent="0.25">
      <c r="C26" s="5">
        <v>2044</v>
      </c>
      <c r="D26" s="14">
        <f>'Proposed Rule (2030 FL)'!B25*L26/100</f>
        <v>84.378036933234895</v>
      </c>
      <c r="E26" s="23">
        <f>Other!D25</f>
        <v>149.10973671484902</v>
      </c>
      <c r="F26" s="14">
        <f>Other!C25</f>
        <v>90.015198287696222</v>
      </c>
      <c r="G26" s="23">
        <v>57.788254618321183</v>
      </c>
      <c r="H26" s="14">
        <f t="shared" si="0"/>
        <v>95.322806638525321</v>
      </c>
      <c r="K26" s="20">
        <v>0.02</v>
      </c>
      <c r="L26" s="14">
        <f t="shared" si="1"/>
        <v>156.02447657772723</v>
      </c>
    </row>
    <row r="27" spans="3:12" x14ac:dyDescent="0.25">
      <c r="C27" s="5">
        <v>2045</v>
      </c>
      <c r="D27" s="14">
        <f>'Proposed Rule (2030 FL)'!B26*L27/100</f>
        <v>90.362511756850182</v>
      </c>
      <c r="E27" s="23">
        <f>Other!D26</f>
        <v>160.00489998924323</v>
      </c>
      <c r="F27" s="14">
        <f>Other!C26</f>
        <v>96.592436663463232</v>
      </c>
      <c r="G27" s="23">
        <v>62.075727520528346</v>
      </c>
      <c r="H27" s="14">
        <f t="shared" si="0"/>
        <v>102.25889398252124</v>
      </c>
      <c r="K27" s="20">
        <v>0.02</v>
      </c>
      <c r="L27" s="14">
        <f t="shared" si="1"/>
        <v>159.14496610928177</v>
      </c>
    </row>
    <row r="29" spans="3:12" x14ac:dyDescent="0.25">
      <c r="C29" s="8">
        <v>2023</v>
      </c>
      <c r="D29" s="20">
        <v>0.25</v>
      </c>
      <c r="E29" s="20">
        <v>0.25</v>
      </c>
      <c r="F29" s="20">
        <v>0.25</v>
      </c>
      <c r="G29" s="20">
        <v>0.25</v>
      </c>
      <c r="H29" s="20">
        <f>SUM(D29:G29)</f>
        <v>1</v>
      </c>
    </row>
    <row r="30" spans="3:12" x14ac:dyDescent="0.25">
      <c r="C30" s="5">
        <v>2024</v>
      </c>
      <c r="D30" s="20">
        <v>0.25</v>
      </c>
      <c r="E30" s="20">
        <v>0.25</v>
      </c>
      <c r="F30" s="20">
        <v>0.25</v>
      </c>
      <c r="G30" s="20">
        <v>0.25</v>
      </c>
      <c r="H30" s="20">
        <f t="shared" ref="H30:H51" si="3">SUM(D30:G30)</f>
        <v>1</v>
      </c>
    </row>
    <row r="31" spans="3:12" x14ac:dyDescent="0.25">
      <c r="C31" s="5">
        <v>2025</v>
      </c>
      <c r="D31" s="20">
        <v>0.25</v>
      </c>
      <c r="E31" s="20">
        <v>0.25</v>
      </c>
      <c r="F31" s="20">
        <v>0.25</v>
      </c>
      <c r="G31" s="20">
        <v>0.25</v>
      </c>
      <c r="H31" s="20">
        <f t="shared" si="3"/>
        <v>1</v>
      </c>
    </row>
    <row r="32" spans="3:12" x14ac:dyDescent="0.25">
      <c r="C32" s="5">
        <v>2026</v>
      </c>
      <c r="D32" s="20">
        <v>0.25</v>
      </c>
      <c r="E32" s="20">
        <v>0.25</v>
      </c>
      <c r="F32" s="20">
        <v>0.25</v>
      </c>
      <c r="G32" s="20">
        <v>0.25</v>
      </c>
      <c r="H32" s="20">
        <f t="shared" si="3"/>
        <v>1</v>
      </c>
    </row>
    <row r="33" spans="3:8" x14ac:dyDescent="0.25">
      <c r="C33" s="5">
        <v>2027</v>
      </c>
      <c r="D33" s="20">
        <v>0.25</v>
      </c>
      <c r="E33" s="20">
        <v>0.25</v>
      </c>
      <c r="F33" s="20">
        <v>0.25</v>
      </c>
      <c r="G33" s="20">
        <v>0.25</v>
      </c>
      <c r="H33" s="20">
        <f t="shared" si="3"/>
        <v>1</v>
      </c>
    </row>
    <row r="34" spans="3:8" x14ac:dyDescent="0.25">
      <c r="C34" s="5">
        <v>2028</v>
      </c>
      <c r="D34" s="20">
        <v>0.25</v>
      </c>
      <c r="E34" s="20">
        <v>0.25</v>
      </c>
      <c r="F34" s="20">
        <v>0.25</v>
      </c>
      <c r="G34" s="20">
        <v>0.25</v>
      </c>
      <c r="H34" s="20">
        <f t="shared" si="3"/>
        <v>1</v>
      </c>
    </row>
    <row r="35" spans="3:8" x14ac:dyDescent="0.25">
      <c r="C35" s="5">
        <v>2029</v>
      </c>
      <c r="D35" s="20">
        <v>0.25</v>
      </c>
      <c r="E35" s="20">
        <v>0.25</v>
      </c>
      <c r="F35" s="20">
        <v>0.25</v>
      </c>
      <c r="G35" s="20">
        <v>0.25</v>
      </c>
      <c r="H35" s="20">
        <f t="shared" si="3"/>
        <v>1</v>
      </c>
    </row>
    <row r="36" spans="3:8" x14ac:dyDescent="0.25">
      <c r="C36" s="5">
        <v>2030</v>
      </c>
      <c r="D36" s="20">
        <v>0.25</v>
      </c>
      <c r="E36" s="20">
        <v>0.25</v>
      </c>
      <c r="F36" s="20">
        <v>0.25</v>
      </c>
      <c r="G36" s="20">
        <v>0.25</v>
      </c>
      <c r="H36" s="20">
        <f t="shared" si="3"/>
        <v>1</v>
      </c>
    </row>
    <row r="37" spans="3:8" x14ac:dyDescent="0.25">
      <c r="C37" s="5">
        <v>2031</v>
      </c>
      <c r="D37" s="20">
        <v>0.25</v>
      </c>
      <c r="E37" s="20">
        <v>0.25</v>
      </c>
      <c r="F37" s="20">
        <v>0.25</v>
      </c>
      <c r="G37" s="20">
        <v>0.25</v>
      </c>
      <c r="H37" s="20">
        <f t="shared" si="3"/>
        <v>1</v>
      </c>
    </row>
    <row r="38" spans="3:8" x14ac:dyDescent="0.25">
      <c r="C38" s="5">
        <v>2032</v>
      </c>
      <c r="D38" s="20">
        <v>0.25</v>
      </c>
      <c r="E38" s="20">
        <v>0.25</v>
      </c>
      <c r="F38" s="20">
        <v>0.25</v>
      </c>
      <c r="G38" s="20">
        <v>0.25</v>
      </c>
      <c r="H38" s="20">
        <f t="shared" si="3"/>
        <v>1</v>
      </c>
    </row>
    <row r="39" spans="3:8" x14ac:dyDescent="0.25">
      <c r="C39" s="5">
        <v>2033</v>
      </c>
      <c r="D39" s="20">
        <v>0.25</v>
      </c>
      <c r="E39" s="20">
        <v>0.25</v>
      </c>
      <c r="F39" s="20">
        <v>0.25</v>
      </c>
      <c r="G39" s="20">
        <v>0.25</v>
      </c>
      <c r="H39" s="20">
        <f t="shared" si="3"/>
        <v>1</v>
      </c>
    </row>
    <row r="40" spans="3:8" x14ac:dyDescent="0.25">
      <c r="C40" s="5">
        <v>2034</v>
      </c>
      <c r="D40" s="20">
        <v>0.25</v>
      </c>
      <c r="E40" s="20">
        <v>0.25</v>
      </c>
      <c r="F40" s="20">
        <v>0.25</v>
      </c>
      <c r="G40" s="20">
        <v>0.25</v>
      </c>
      <c r="H40" s="20">
        <f t="shared" si="3"/>
        <v>1</v>
      </c>
    </row>
    <row r="41" spans="3:8" x14ac:dyDescent="0.25">
      <c r="C41" s="5">
        <v>2035</v>
      </c>
      <c r="D41" s="20">
        <v>0.25</v>
      </c>
      <c r="E41" s="20">
        <v>0.25</v>
      </c>
      <c r="F41" s="20">
        <v>0.25</v>
      </c>
      <c r="G41" s="20">
        <v>0.25</v>
      </c>
      <c r="H41" s="20">
        <f t="shared" si="3"/>
        <v>1</v>
      </c>
    </row>
    <row r="42" spans="3:8" x14ac:dyDescent="0.25">
      <c r="C42" s="5">
        <v>2036</v>
      </c>
      <c r="D42" s="20">
        <v>0.25</v>
      </c>
      <c r="E42" s="20">
        <v>0.25</v>
      </c>
      <c r="F42" s="20">
        <v>0.25</v>
      </c>
      <c r="G42" s="20">
        <v>0.25</v>
      </c>
      <c r="H42" s="20">
        <f t="shared" si="3"/>
        <v>1</v>
      </c>
    </row>
    <row r="43" spans="3:8" x14ac:dyDescent="0.25">
      <c r="C43" s="5">
        <v>2037</v>
      </c>
      <c r="D43" s="20">
        <v>0.25</v>
      </c>
      <c r="E43" s="20">
        <v>0.25</v>
      </c>
      <c r="F43" s="20">
        <v>0.25</v>
      </c>
      <c r="G43" s="20">
        <v>0.25</v>
      </c>
      <c r="H43" s="20">
        <f t="shared" si="3"/>
        <v>1</v>
      </c>
    </row>
    <row r="44" spans="3:8" x14ac:dyDescent="0.25">
      <c r="C44" s="5">
        <v>2038</v>
      </c>
      <c r="D44" s="20">
        <v>0.25</v>
      </c>
      <c r="E44" s="20">
        <v>0.25</v>
      </c>
      <c r="F44" s="20">
        <v>0.25</v>
      </c>
      <c r="G44" s="20">
        <v>0.25</v>
      </c>
      <c r="H44" s="20">
        <f t="shared" si="3"/>
        <v>1</v>
      </c>
    </row>
    <row r="45" spans="3:8" x14ac:dyDescent="0.25">
      <c r="C45" s="5">
        <v>2039</v>
      </c>
      <c r="D45" s="20">
        <v>0.25</v>
      </c>
      <c r="E45" s="20">
        <v>0.25</v>
      </c>
      <c r="F45" s="20">
        <v>0.25</v>
      </c>
      <c r="G45" s="20">
        <v>0.25</v>
      </c>
      <c r="H45" s="20">
        <f t="shared" si="3"/>
        <v>1</v>
      </c>
    </row>
    <row r="46" spans="3:8" x14ac:dyDescent="0.25">
      <c r="C46" s="5">
        <v>2040</v>
      </c>
      <c r="D46" s="20">
        <v>0.25</v>
      </c>
      <c r="E46" s="20">
        <v>0.25</v>
      </c>
      <c r="F46" s="20">
        <v>0.25</v>
      </c>
      <c r="G46" s="20">
        <v>0.25</v>
      </c>
      <c r="H46" s="20">
        <f t="shared" si="3"/>
        <v>1</v>
      </c>
    </row>
    <row r="47" spans="3:8" x14ac:dyDescent="0.25">
      <c r="C47" s="5">
        <v>2041</v>
      </c>
      <c r="D47" s="20">
        <v>0.25</v>
      </c>
      <c r="E47" s="20">
        <v>0.25</v>
      </c>
      <c r="F47" s="20">
        <v>0.25</v>
      </c>
      <c r="G47" s="20">
        <v>0.25</v>
      </c>
      <c r="H47" s="20">
        <f t="shared" si="3"/>
        <v>1</v>
      </c>
    </row>
    <row r="48" spans="3:8" x14ac:dyDescent="0.25">
      <c r="C48" s="5">
        <v>2042</v>
      </c>
      <c r="D48" s="20">
        <v>0.25</v>
      </c>
      <c r="E48" s="20">
        <v>0.25</v>
      </c>
      <c r="F48" s="20">
        <v>0.25</v>
      </c>
      <c r="G48" s="20">
        <v>0.25</v>
      </c>
      <c r="H48" s="20">
        <f t="shared" si="3"/>
        <v>1</v>
      </c>
    </row>
    <row r="49" spans="3:8" x14ac:dyDescent="0.25">
      <c r="C49" s="5">
        <v>2043</v>
      </c>
      <c r="D49" s="20">
        <v>0.25</v>
      </c>
      <c r="E49" s="20">
        <v>0.25</v>
      </c>
      <c r="F49" s="20">
        <v>0.25</v>
      </c>
      <c r="G49" s="20">
        <v>0.25</v>
      </c>
      <c r="H49" s="20">
        <f t="shared" si="3"/>
        <v>1</v>
      </c>
    </row>
    <row r="50" spans="3:8" x14ac:dyDescent="0.25">
      <c r="C50" s="5">
        <v>2044</v>
      </c>
      <c r="D50" s="20">
        <v>0.25</v>
      </c>
      <c r="E50" s="20">
        <v>0.25</v>
      </c>
      <c r="F50" s="20">
        <v>0.25</v>
      </c>
      <c r="G50" s="20">
        <v>0.25</v>
      </c>
      <c r="H50" s="20">
        <f t="shared" si="3"/>
        <v>1</v>
      </c>
    </row>
    <row r="51" spans="3:8" x14ac:dyDescent="0.25">
      <c r="C51" s="5">
        <v>2045</v>
      </c>
      <c r="D51" s="20">
        <v>0.25</v>
      </c>
      <c r="E51" s="20">
        <v>0.25</v>
      </c>
      <c r="F51" s="20">
        <v>0.25</v>
      </c>
      <c r="G51" s="20">
        <v>0.25</v>
      </c>
      <c r="H51" s="20">
        <f t="shared" si="3"/>
        <v>1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4DA1-8B18-467D-A88D-D571F7784F0A}">
  <dimension ref="C1:AE51"/>
  <sheetViews>
    <sheetView workbookViewId="0">
      <selection activeCell="D29" sqref="D29:G29"/>
    </sheetView>
  </sheetViews>
  <sheetFormatPr defaultRowHeight="15" x14ac:dyDescent="0.25"/>
  <cols>
    <col min="3" max="3" width="9.42578125" customWidth="1"/>
    <col min="4" max="4" width="12.140625" customWidth="1"/>
    <col min="5" max="7" width="16.7109375" customWidth="1"/>
    <col min="8" max="8" width="13" customWidth="1"/>
  </cols>
  <sheetData>
    <row r="1" spans="3:31" x14ac:dyDescent="0.25">
      <c r="C1" t="s">
        <v>53</v>
      </c>
    </row>
    <row r="2" spans="3:31" x14ac:dyDescent="0.25">
      <c r="C2" t="s">
        <v>52</v>
      </c>
      <c r="D2" s="16"/>
      <c r="E2" s="16"/>
      <c r="F2" s="16"/>
      <c r="G2" s="16"/>
    </row>
    <row r="3" spans="3:31" x14ac:dyDescent="0.25">
      <c r="H3">
        <f>-PMT(0.068,COUNT(H5:H27),NPV(0.068,H5:H27))</f>
        <v>64.014128070021144</v>
      </c>
    </row>
    <row r="4" spans="3:31" s="15" customFormat="1" ht="45" x14ac:dyDescent="0.25">
      <c r="C4" s="15" t="s">
        <v>2</v>
      </c>
      <c r="D4" s="22" t="s">
        <v>54</v>
      </c>
      <c r="E4" s="22" t="s">
        <v>59</v>
      </c>
      <c r="F4" s="22" t="s">
        <v>55</v>
      </c>
      <c r="G4" s="22" t="s">
        <v>56</v>
      </c>
      <c r="H4" s="15" t="s">
        <v>57</v>
      </c>
      <c r="K4" s="15" t="s">
        <v>49</v>
      </c>
      <c r="L4" s="15" t="s">
        <v>51</v>
      </c>
    </row>
    <row r="5" spans="3:31" x14ac:dyDescent="0.25">
      <c r="C5" s="8">
        <v>2023</v>
      </c>
      <c r="D5" s="14">
        <f>'Proposed Rule (2030 FL)'!B4*L5/100</f>
        <v>58.31</v>
      </c>
      <c r="E5" s="14">
        <f>'Proposed Linkage (2025)'!B4*L5/100</f>
        <v>40.74</v>
      </c>
      <c r="F5" s="14">
        <f>'Linkage 2030'!B4*L5/100</f>
        <v>58</v>
      </c>
      <c r="G5" s="14">
        <f>Other!I4</f>
        <v>19.7</v>
      </c>
      <c r="H5" s="14">
        <f>SUMPRODUCT(D5:G5,$D29:$G29)</f>
        <v>44.1875</v>
      </c>
      <c r="K5" s="20">
        <v>0.05</v>
      </c>
      <c r="L5" s="14">
        <v>100</v>
      </c>
    </row>
    <row r="6" spans="3:31" x14ac:dyDescent="0.25">
      <c r="C6" s="5">
        <v>2024</v>
      </c>
      <c r="D6" s="14">
        <f>'Proposed Rule (2030 FL)'!B5*L6/100</f>
        <v>64.270499999999998</v>
      </c>
      <c r="E6" s="14">
        <f>'Proposed Linkage (2025)'!B5*L6/100</f>
        <v>43.344000000000008</v>
      </c>
      <c r="F6" s="14">
        <f>'Linkage 2030'!B5*L6/100</f>
        <v>60.805499999999995</v>
      </c>
      <c r="G6" s="14">
        <f>Other!I5</f>
        <v>21.67</v>
      </c>
      <c r="H6" s="14">
        <f t="shared" ref="H6:H27" si="0">SUMPRODUCT(D6:G6,$D30:$G30)</f>
        <v>47.522500000000008</v>
      </c>
      <c r="K6" s="20">
        <v>0.02</v>
      </c>
      <c r="L6" s="14">
        <f>L5*(1+K5)</f>
        <v>105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3:31" x14ac:dyDescent="0.25">
      <c r="C7" s="5">
        <v>2025</v>
      </c>
      <c r="D7" s="14">
        <f>'Proposed Rule (2030 FL)'!B6*L7/100</f>
        <v>69.357960000000006</v>
      </c>
      <c r="E7" s="24">
        <f>Other!E4</f>
        <v>29.340182519379454</v>
      </c>
      <c r="F7" s="14">
        <f>'Linkage 2030'!B6*L7/100</f>
        <v>67.997790000000009</v>
      </c>
      <c r="G7" s="14">
        <f>Other!I6</f>
        <v>23.186900000000001</v>
      </c>
      <c r="H7" s="14">
        <f t="shared" si="0"/>
        <v>47.470708129844873</v>
      </c>
      <c r="K7" s="20">
        <v>0.02</v>
      </c>
      <c r="L7" s="14">
        <f t="shared" ref="L7:L27" si="1">L6*(1+K6)</f>
        <v>107.10000000000001</v>
      </c>
    </row>
    <row r="8" spans="3:31" x14ac:dyDescent="0.25">
      <c r="C8" s="5">
        <v>2026</v>
      </c>
      <c r="D8" s="14">
        <f>'Proposed Rule (2030 FL)'!B7*L8/100</f>
        <v>76.425703200000001</v>
      </c>
      <c r="E8" s="24">
        <f>Other!E5</f>
        <v>33.739636696640162</v>
      </c>
      <c r="F8" s="14">
        <f>'Linkage 2030'!B7*L8/100</f>
        <v>70.384620600000005</v>
      </c>
      <c r="G8" s="14">
        <f>Other!I7</f>
        <v>24.809983000000003</v>
      </c>
      <c r="H8" s="14">
        <f t="shared" si="0"/>
        <v>51.339985874160035</v>
      </c>
      <c r="K8" s="20">
        <v>0.02</v>
      </c>
      <c r="L8" s="14">
        <f t="shared" si="1"/>
        <v>109.242</v>
      </c>
    </row>
    <row r="9" spans="3:31" x14ac:dyDescent="0.25">
      <c r="C9" s="5">
        <v>2027</v>
      </c>
      <c r="D9" s="14">
        <f>'Proposed Rule (2030 FL)'!B8*L9/100</f>
        <v>85.698382644000006</v>
      </c>
      <c r="E9" s="24">
        <f>Other!E6</f>
        <v>38.798773104746978</v>
      </c>
      <c r="F9" s="14">
        <f>'Linkage 2030'!B8*L9/100</f>
        <v>66.711249108000004</v>
      </c>
      <c r="G9" s="14">
        <f>Other!I8</f>
        <v>26.546681810000003</v>
      </c>
      <c r="H9" s="14">
        <f t="shared" si="0"/>
        <v>54.438771666686748</v>
      </c>
      <c r="K9" s="20">
        <v>0.02</v>
      </c>
      <c r="L9" s="14">
        <f t="shared" si="1"/>
        <v>111.42684000000001</v>
      </c>
    </row>
    <row r="10" spans="3:31" x14ac:dyDescent="0.25">
      <c r="C10" s="5">
        <v>2028</v>
      </c>
      <c r="D10" s="14">
        <f>'Proposed Rule (2030 FL)'!B9*L10/100</f>
        <v>95.481882049680024</v>
      </c>
      <c r="E10" s="24">
        <f>Other!E7</f>
        <v>44.616508706613956</v>
      </c>
      <c r="F10" s="14">
        <f>'Linkage 2030'!B9*L10/100</f>
        <v>69.522993988560017</v>
      </c>
      <c r="G10" s="14">
        <f>Other!I9</f>
        <v>28.404949536700006</v>
      </c>
      <c r="H10" s="14">
        <f t="shared" si="0"/>
        <v>59.5065835703885</v>
      </c>
      <c r="K10" s="20">
        <v>0.02</v>
      </c>
      <c r="L10" s="14">
        <f t="shared" si="1"/>
        <v>113.65537680000001</v>
      </c>
    </row>
    <row r="11" spans="3:31" x14ac:dyDescent="0.25">
      <c r="C11" s="5">
        <v>2029</v>
      </c>
      <c r="D11" s="14">
        <f>'Proposed Rule (2030 FL)'!B10*L11/100</f>
        <v>107.53526207007363</v>
      </c>
      <c r="E11" s="24">
        <f>Other!E8</f>
        <v>51.306592705731909</v>
      </c>
      <c r="F11" s="14">
        <f>'Linkage 2030'!B10*L11/100</f>
        <v>76.675099539830413</v>
      </c>
      <c r="G11" s="14">
        <f>Other!I10</f>
        <v>30.393296004269008</v>
      </c>
      <c r="H11" s="14">
        <f t="shared" si="0"/>
        <v>66.477562579976237</v>
      </c>
      <c r="K11" s="20">
        <v>0.02</v>
      </c>
      <c r="L11" s="14">
        <f t="shared" si="1"/>
        <v>115.92848433600001</v>
      </c>
    </row>
    <row r="12" spans="3:31" x14ac:dyDescent="0.25">
      <c r="C12" s="5">
        <v>2030</v>
      </c>
      <c r="D12" s="14">
        <f>'Proposed Rule (2030 FL)'!B11*L12/100</f>
        <v>118.51902224697227</v>
      </c>
      <c r="E12" s="24">
        <f>Other!E9</f>
        <v>58.999830586960307</v>
      </c>
      <c r="F12" s="23">
        <f>F11*0.93</f>
        <v>71.30784257204229</v>
      </c>
      <c r="G12" s="23">
        <v>12</v>
      </c>
      <c r="H12" s="14">
        <f t="shared" si="0"/>
        <v>65.206673851493719</v>
      </c>
      <c r="K12" s="20">
        <v>0.02</v>
      </c>
      <c r="L12" s="14">
        <f t="shared" si="1"/>
        <v>118.24705402272001</v>
      </c>
    </row>
    <row r="13" spans="3:31" x14ac:dyDescent="0.25">
      <c r="C13" s="5">
        <v>2031</v>
      </c>
      <c r="D13" s="14">
        <f>'Proposed Rule (2030 FL)'!B12*L13/100</f>
        <v>111.65052386700854</v>
      </c>
      <c r="E13" s="24">
        <f>Other!E10</f>
        <v>67.84664164418632</v>
      </c>
      <c r="F13" s="23">
        <f t="shared" ref="F13:F16" si="2">F12*0.93</f>
        <v>66.31629359199934</v>
      </c>
      <c r="G13" s="23">
        <v>15.030892699137649</v>
      </c>
      <c r="H13" s="14">
        <f t="shared" si="0"/>
        <v>65.211087950582964</v>
      </c>
      <c r="K13" s="20">
        <v>0.02</v>
      </c>
      <c r="L13" s="14">
        <f t="shared" si="1"/>
        <v>120.61199510317441</v>
      </c>
    </row>
    <row r="14" spans="3:31" x14ac:dyDescent="0.25">
      <c r="C14" s="5">
        <v>2032</v>
      </c>
      <c r="D14" s="14">
        <f>'Proposed Rule (2030 FL)'!B13*L14/100</f>
        <v>113.95734888535186</v>
      </c>
      <c r="E14" s="24">
        <f>Other!E11</f>
        <v>78.019999999999982</v>
      </c>
      <c r="F14" s="23">
        <f t="shared" si="2"/>
        <v>61.674153040559389</v>
      </c>
      <c r="G14" s="23">
        <v>17.691910907171323</v>
      </c>
      <c r="H14" s="14">
        <f t="shared" si="0"/>
        <v>67.835853208270635</v>
      </c>
      <c r="K14" s="20">
        <v>0.02</v>
      </c>
      <c r="L14" s="14">
        <f t="shared" si="1"/>
        <v>123.0242350052379</v>
      </c>
    </row>
    <row r="15" spans="3:31" x14ac:dyDescent="0.25">
      <c r="C15" s="5">
        <v>2033</v>
      </c>
      <c r="D15" s="14">
        <f>'Proposed Rule (2030 FL)'!B14*L15/100</f>
        <v>121.39391784294848</v>
      </c>
      <c r="E15" s="24">
        <f>Other!E12</f>
        <v>83.693300906038971</v>
      </c>
      <c r="F15" s="23">
        <f t="shared" si="2"/>
        <v>57.356962327720233</v>
      </c>
      <c r="G15" s="23">
        <v>20.468868456093773</v>
      </c>
      <c r="H15" s="14">
        <f t="shared" si="0"/>
        <v>70.728262383200374</v>
      </c>
      <c r="K15" s="20">
        <v>0.02</v>
      </c>
      <c r="L15" s="14">
        <f t="shared" si="1"/>
        <v>125.48471970534266</v>
      </c>
    </row>
    <row r="16" spans="3:31" x14ac:dyDescent="0.25">
      <c r="C16" s="5">
        <v>2034</v>
      </c>
      <c r="D16" s="14">
        <f>'Proposed Rule (2030 FL)'!B15*L16/100</f>
        <v>127.648829181381</v>
      </c>
      <c r="E16" s="24">
        <f>Other!E13</f>
        <v>89.763377926806697</v>
      </c>
      <c r="F16" s="23">
        <f t="shared" si="2"/>
        <v>53.341974964779816</v>
      </c>
      <c r="G16" s="23">
        <v>23.362313462753885</v>
      </c>
      <c r="H16" s="14">
        <f t="shared" si="0"/>
        <v>73.529123883930353</v>
      </c>
      <c r="K16" s="20">
        <v>0.02</v>
      </c>
      <c r="L16" s="14">
        <f t="shared" si="1"/>
        <v>127.99441409944951</v>
      </c>
    </row>
    <row r="17" spans="3:12" x14ac:dyDescent="0.25">
      <c r="C17" s="5">
        <v>2035</v>
      </c>
      <c r="D17" s="14">
        <f>'Proposed Rule (2030 FL)'!B16*L17/100</f>
        <v>84.011693582455663</v>
      </c>
      <c r="E17" s="24">
        <f>Other!E14</f>
        <v>96.264140045863257</v>
      </c>
      <c r="F17" s="14">
        <f>Other!C16</f>
        <v>47.874379038317848</v>
      </c>
      <c r="G17" s="23">
        <v>26.378842838906113</v>
      </c>
      <c r="H17" s="14">
        <f t="shared" si="0"/>
        <v>63.632263876385721</v>
      </c>
      <c r="K17" s="20">
        <v>0.02</v>
      </c>
      <c r="L17" s="14">
        <f t="shared" si="1"/>
        <v>130.5543023814385</v>
      </c>
    </row>
    <row r="18" spans="3:12" x14ac:dyDescent="0.25">
      <c r="C18" s="5">
        <v>2036</v>
      </c>
      <c r="D18" s="14">
        <f>'Proposed Rule (2030 FL)'!B17*L18/100</f>
        <v>78.008284541747599</v>
      </c>
      <c r="E18" s="24">
        <f>Other!E15</f>
        <v>103.24388944753542</v>
      </c>
      <c r="F18" s="14">
        <f>Other!C17</f>
        <v>51.345251910920553</v>
      </c>
      <c r="G18" s="23">
        <v>29.519050813369731</v>
      </c>
      <c r="H18" s="14">
        <f t="shared" si="0"/>
        <v>65.52911917839333</v>
      </c>
      <c r="K18" s="20">
        <v>0.02</v>
      </c>
      <c r="L18" s="14">
        <f t="shared" si="1"/>
        <v>133.16538842906726</v>
      </c>
    </row>
    <row r="19" spans="3:12" x14ac:dyDescent="0.25">
      <c r="C19" s="5">
        <v>2037</v>
      </c>
      <c r="D19" s="14">
        <f>'Proposed Rule (2030 FL)'!B18*L19/100</f>
        <v>79.853690494597615</v>
      </c>
      <c r="E19" s="24">
        <f>Other!E16</f>
        <v>110.73297148875857</v>
      </c>
      <c r="F19" s="14">
        <f>Other!C18</f>
        <v>55.06536611901015</v>
      </c>
      <c r="G19" s="23">
        <v>32.789356690316467</v>
      </c>
      <c r="H19" s="14">
        <f t="shared" si="0"/>
        <v>69.610346198170703</v>
      </c>
      <c r="K19" s="20">
        <v>0.02</v>
      </c>
      <c r="L19" s="14">
        <f t="shared" si="1"/>
        <v>135.82869619764861</v>
      </c>
    </row>
    <row r="20" spans="3:12" x14ac:dyDescent="0.25">
      <c r="C20" s="5">
        <v>2038</v>
      </c>
      <c r="D20" s="14">
        <f>'Proposed Rule (2030 FL)'!B19*L20/100</f>
        <v>82.739235316620466</v>
      </c>
      <c r="E20" s="24">
        <f>Other!E17</f>
        <v>118.76106656933186</v>
      </c>
      <c r="F20" s="14">
        <f>Other!C19</f>
        <v>59.056339192290032</v>
      </c>
      <c r="G20" s="23">
        <v>36.193855935731314</v>
      </c>
      <c r="H20" s="14">
        <f t="shared" si="0"/>
        <v>74.187624253493425</v>
      </c>
      <c r="K20" s="20">
        <v>0.02</v>
      </c>
      <c r="L20" s="14">
        <f t="shared" si="1"/>
        <v>138.54527012160159</v>
      </c>
    </row>
    <row r="21" spans="3:12" x14ac:dyDescent="0.25">
      <c r="C21" s="5">
        <v>2039</v>
      </c>
      <c r="D21" s="14">
        <f>'Proposed Rule (2030 FL)'!B20*L21/100</f>
        <v>65.556573825599187</v>
      </c>
      <c r="E21" s="24">
        <f>Other!E18</f>
        <v>127.36565442643183</v>
      </c>
      <c r="F21" s="14">
        <f>Other!C20</f>
        <v>63.343381864959625</v>
      </c>
      <c r="G21" s="23">
        <v>39.736808724195775</v>
      </c>
      <c r="H21" s="14">
        <f t="shared" si="0"/>
        <v>74.000604710296599</v>
      </c>
      <c r="K21" s="20">
        <v>0.02</v>
      </c>
      <c r="L21" s="14">
        <f t="shared" si="1"/>
        <v>141.31617552403361</v>
      </c>
    </row>
    <row r="22" spans="3:12" x14ac:dyDescent="0.25">
      <c r="C22" s="5">
        <v>2040</v>
      </c>
      <c r="D22" s="14">
        <f>'Proposed Rule (2030 FL)'!B21*L22/100</f>
        <v>64.12899782045541</v>
      </c>
      <c r="E22" s="24">
        <f>Other!E19</f>
        <v>136.59673619528755</v>
      </c>
      <c r="F22" s="14">
        <f>Other!C21</f>
        <v>67.947822308830823</v>
      </c>
      <c r="G22" s="23">
        <v>43.426766289820428</v>
      </c>
      <c r="H22" s="14">
        <f t="shared" si="0"/>
        <v>78.02508065359855</v>
      </c>
      <c r="K22" s="20">
        <v>0.02</v>
      </c>
      <c r="L22" s="14">
        <f t="shared" si="1"/>
        <v>144.14249903451429</v>
      </c>
    </row>
    <row r="23" spans="3:12" x14ac:dyDescent="0.25">
      <c r="C23" s="5">
        <v>2041</v>
      </c>
      <c r="D23" s="14">
        <f>'Proposed Rule (2030 FL)'!B22*L23/100</f>
        <v>68.690243059903565</v>
      </c>
      <c r="E23" s="24">
        <f>Other!E20</f>
        <v>146.51262405805977</v>
      </c>
      <c r="F23" s="14">
        <f>Other!C22</f>
        <v>72.888568870116686</v>
      </c>
      <c r="G23" s="23">
        <v>46.632361618389915</v>
      </c>
      <c r="H23" s="14">
        <f t="shared" si="0"/>
        <v>83.680949401617482</v>
      </c>
      <c r="K23" s="20">
        <v>0.02</v>
      </c>
      <c r="L23" s="14">
        <f t="shared" si="1"/>
        <v>147.02534901520457</v>
      </c>
    </row>
    <row r="24" spans="3:12" x14ac:dyDescent="0.25">
      <c r="C24" s="5">
        <v>2042</v>
      </c>
      <c r="D24" s="14">
        <f>'Proposed Rule (2030 FL)'!B23*L24/100</f>
        <v>73.558252365797003</v>
      </c>
      <c r="E24" s="24">
        <f>Other!E21</f>
        <v>157.16264986799854</v>
      </c>
      <c r="F24" s="14">
        <f>Other!C23</f>
        <v>78.194428272425853</v>
      </c>
      <c r="G24" s="23">
        <v>50.084291995579044</v>
      </c>
      <c r="H24" s="14">
        <f t="shared" si="0"/>
        <v>89.749905625450111</v>
      </c>
      <c r="K24" s="20">
        <v>0.02</v>
      </c>
      <c r="L24" s="14">
        <f t="shared" si="1"/>
        <v>149.96585599550866</v>
      </c>
    </row>
    <row r="25" spans="3:12" x14ac:dyDescent="0.25">
      <c r="C25" s="5">
        <v>2043</v>
      </c>
      <c r="D25" s="14">
        <f>'Proposed Rule (2030 FL)'!B24*L25/100</f>
        <v>78.777064154440708</v>
      </c>
      <c r="E25" s="24">
        <f>Other!E22</f>
        <v>168.59054844535984</v>
      </c>
      <c r="F25" s="14">
        <f>Other!C24</f>
        <v>83.894780746353064</v>
      </c>
      <c r="G25" s="23">
        <v>53.798202030876872</v>
      </c>
      <c r="H25" s="14">
        <f t="shared" si="0"/>
        <v>96.265148844257638</v>
      </c>
      <c r="K25" s="20">
        <v>0.02</v>
      </c>
      <c r="L25" s="14">
        <f t="shared" si="1"/>
        <v>152.96517311541885</v>
      </c>
    </row>
    <row r="26" spans="3:12" x14ac:dyDescent="0.25">
      <c r="C26" s="5">
        <v>2044</v>
      </c>
      <c r="D26" s="14">
        <f>'Proposed Rule (2030 FL)'!B25*L26/100</f>
        <v>84.378036933234895</v>
      </c>
      <c r="E26" s="24">
        <f>Other!E23</f>
        <v>180.8629494607132</v>
      </c>
      <c r="F26" s="14">
        <f>Other!C25</f>
        <v>90.015198287696222</v>
      </c>
      <c r="G26" s="23">
        <v>57.788254618321183</v>
      </c>
      <c r="H26" s="14">
        <f t="shared" si="0"/>
        <v>103.26110982499137</v>
      </c>
      <c r="K26" s="20">
        <v>0.02</v>
      </c>
      <c r="L26" s="14">
        <f t="shared" si="1"/>
        <v>156.02447657772723</v>
      </c>
    </row>
    <row r="27" spans="3:12" x14ac:dyDescent="0.25">
      <c r="C27" s="5">
        <v>2045</v>
      </c>
      <c r="D27" s="14">
        <f>'Proposed Rule (2030 FL)'!B26*L27/100</f>
        <v>90.362511756850182</v>
      </c>
      <c r="E27" s="24">
        <f>Other!E24</f>
        <v>194.04780910068973</v>
      </c>
      <c r="F27" s="14">
        <f>Other!C26</f>
        <v>96.592436663463232</v>
      </c>
      <c r="G27" s="23">
        <v>62.075727520528346</v>
      </c>
      <c r="H27" s="14">
        <f t="shared" si="0"/>
        <v>110.76962126038286</v>
      </c>
      <c r="K27" s="20">
        <v>0.02</v>
      </c>
      <c r="L27" s="14">
        <f t="shared" si="1"/>
        <v>159.14496610928177</v>
      </c>
    </row>
    <row r="29" spans="3:12" x14ac:dyDescent="0.25">
      <c r="C29" s="8">
        <v>2023</v>
      </c>
      <c r="D29" s="20">
        <v>0.25</v>
      </c>
      <c r="E29" s="20">
        <v>0.25</v>
      </c>
      <c r="F29" s="20">
        <v>0.25</v>
      </c>
      <c r="G29" s="20">
        <v>0.25</v>
      </c>
      <c r="H29" s="20">
        <f>SUM(D29:G29)</f>
        <v>1</v>
      </c>
    </row>
    <row r="30" spans="3:12" x14ac:dyDescent="0.25">
      <c r="C30" s="5">
        <v>2024</v>
      </c>
      <c r="D30" s="20">
        <v>0.25</v>
      </c>
      <c r="E30" s="20">
        <v>0.25</v>
      </c>
      <c r="F30" s="20">
        <v>0.25</v>
      </c>
      <c r="G30" s="20">
        <v>0.25</v>
      </c>
      <c r="H30" s="20">
        <f t="shared" ref="H30:H51" si="3">SUM(D30:G30)</f>
        <v>1</v>
      </c>
    </row>
    <row r="31" spans="3:12" x14ac:dyDescent="0.25">
      <c r="C31" s="5">
        <v>2025</v>
      </c>
      <c r="D31" s="20">
        <v>0.25</v>
      </c>
      <c r="E31" s="20">
        <v>0.25</v>
      </c>
      <c r="F31" s="20">
        <v>0.25</v>
      </c>
      <c r="G31" s="20">
        <v>0.25</v>
      </c>
      <c r="H31" s="20">
        <f t="shared" si="3"/>
        <v>1</v>
      </c>
    </row>
    <row r="32" spans="3:12" x14ac:dyDescent="0.25">
      <c r="C32" s="5">
        <v>2026</v>
      </c>
      <c r="D32" s="20">
        <v>0.25</v>
      </c>
      <c r="E32" s="20">
        <v>0.25</v>
      </c>
      <c r="F32" s="20">
        <v>0.25</v>
      </c>
      <c r="G32" s="20">
        <v>0.25</v>
      </c>
      <c r="H32" s="20">
        <f t="shared" si="3"/>
        <v>1</v>
      </c>
    </row>
    <row r="33" spans="3:8" x14ac:dyDescent="0.25">
      <c r="C33" s="5">
        <v>2027</v>
      </c>
      <c r="D33" s="20">
        <v>0.25</v>
      </c>
      <c r="E33" s="20">
        <v>0.25</v>
      </c>
      <c r="F33" s="20">
        <v>0.25</v>
      </c>
      <c r="G33" s="20">
        <v>0.25</v>
      </c>
      <c r="H33" s="20">
        <f t="shared" si="3"/>
        <v>1</v>
      </c>
    </row>
    <row r="34" spans="3:8" x14ac:dyDescent="0.25">
      <c r="C34" s="5">
        <v>2028</v>
      </c>
      <c r="D34" s="20">
        <v>0.25</v>
      </c>
      <c r="E34" s="20">
        <v>0.25</v>
      </c>
      <c r="F34" s="20">
        <v>0.25</v>
      </c>
      <c r="G34" s="20">
        <v>0.25</v>
      </c>
      <c r="H34" s="20">
        <f t="shared" si="3"/>
        <v>1</v>
      </c>
    </row>
    <row r="35" spans="3:8" x14ac:dyDescent="0.25">
      <c r="C35" s="5">
        <v>2029</v>
      </c>
      <c r="D35" s="20">
        <v>0.25</v>
      </c>
      <c r="E35" s="20">
        <v>0.25</v>
      </c>
      <c r="F35" s="20">
        <v>0.25</v>
      </c>
      <c r="G35" s="20">
        <v>0.25</v>
      </c>
      <c r="H35" s="20">
        <f t="shared" si="3"/>
        <v>1</v>
      </c>
    </row>
    <row r="36" spans="3:8" x14ac:dyDescent="0.25">
      <c r="C36" s="5">
        <v>2030</v>
      </c>
      <c r="D36" s="20">
        <v>0.25</v>
      </c>
      <c r="E36" s="20">
        <v>0.25</v>
      </c>
      <c r="F36" s="20">
        <v>0.25</v>
      </c>
      <c r="G36" s="20">
        <v>0.25</v>
      </c>
      <c r="H36" s="20">
        <f t="shared" si="3"/>
        <v>1</v>
      </c>
    </row>
    <row r="37" spans="3:8" x14ac:dyDescent="0.25">
      <c r="C37" s="5">
        <v>2031</v>
      </c>
      <c r="D37" s="20">
        <v>0.25</v>
      </c>
      <c r="E37" s="20">
        <v>0.25</v>
      </c>
      <c r="F37" s="20">
        <v>0.25</v>
      </c>
      <c r="G37" s="20">
        <v>0.25</v>
      </c>
      <c r="H37" s="20">
        <f t="shared" si="3"/>
        <v>1</v>
      </c>
    </row>
    <row r="38" spans="3:8" x14ac:dyDescent="0.25">
      <c r="C38" s="5">
        <v>2032</v>
      </c>
      <c r="D38" s="20">
        <v>0.25</v>
      </c>
      <c r="E38" s="20">
        <v>0.25</v>
      </c>
      <c r="F38" s="20">
        <v>0.25</v>
      </c>
      <c r="G38" s="20">
        <v>0.25</v>
      </c>
      <c r="H38" s="20">
        <f t="shared" si="3"/>
        <v>1</v>
      </c>
    </row>
    <row r="39" spans="3:8" x14ac:dyDescent="0.25">
      <c r="C39" s="5">
        <v>2033</v>
      </c>
      <c r="D39" s="20">
        <v>0.25</v>
      </c>
      <c r="E39" s="20">
        <v>0.25</v>
      </c>
      <c r="F39" s="20">
        <v>0.25</v>
      </c>
      <c r="G39" s="20">
        <v>0.25</v>
      </c>
      <c r="H39" s="20">
        <f t="shared" si="3"/>
        <v>1</v>
      </c>
    </row>
    <row r="40" spans="3:8" x14ac:dyDescent="0.25">
      <c r="C40" s="5">
        <v>2034</v>
      </c>
      <c r="D40" s="20">
        <v>0.25</v>
      </c>
      <c r="E40" s="20">
        <v>0.25</v>
      </c>
      <c r="F40" s="20">
        <v>0.25</v>
      </c>
      <c r="G40" s="20">
        <v>0.25</v>
      </c>
      <c r="H40" s="20">
        <f t="shared" si="3"/>
        <v>1</v>
      </c>
    </row>
    <row r="41" spans="3:8" x14ac:dyDescent="0.25">
      <c r="C41" s="5">
        <v>2035</v>
      </c>
      <c r="D41" s="20">
        <v>0.25</v>
      </c>
      <c r="E41" s="20">
        <v>0.25</v>
      </c>
      <c r="F41" s="20">
        <v>0.25</v>
      </c>
      <c r="G41" s="20">
        <v>0.25</v>
      </c>
      <c r="H41" s="20">
        <f t="shared" si="3"/>
        <v>1</v>
      </c>
    </row>
    <row r="42" spans="3:8" x14ac:dyDescent="0.25">
      <c r="C42" s="5">
        <v>2036</v>
      </c>
      <c r="D42" s="20">
        <v>0.25</v>
      </c>
      <c r="E42" s="20">
        <v>0.25</v>
      </c>
      <c r="F42" s="20">
        <v>0.25</v>
      </c>
      <c r="G42" s="20">
        <v>0.25</v>
      </c>
      <c r="H42" s="20">
        <f t="shared" si="3"/>
        <v>1</v>
      </c>
    </row>
    <row r="43" spans="3:8" x14ac:dyDescent="0.25">
      <c r="C43" s="5">
        <v>2037</v>
      </c>
      <c r="D43" s="20">
        <v>0.25</v>
      </c>
      <c r="E43" s="20">
        <v>0.25</v>
      </c>
      <c r="F43" s="20">
        <v>0.25</v>
      </c>
      <c r="G43" s="20">
        <v>0.25</v>
      </c>
      <c r="H43" s="20">
        <f t="shared" si="3"/>
        <v>1</v>
      </c>
    </row>
    <row r="44" spans="3:8" x14ac:dyDescent="0.25">
      <c r="C44" s="5">
        <v>2038</v>
      </c>
      <c r="D44" s="20">
        <v>0.25</v>
      </c>
      <c r="E44" s="20">
        <v>0.25</v>
      </c>
      <c r="F44" s="20">
        <v>0.25</v>
      </c>
      <c r="G44" s="20">
        <v>0.25</v>
      </c>
      <c r="H44" s="20">
        <f t="shared" si="3"/>
        <v>1</v>
      </c>
    </row>
    <row r="45" spans="3:8" x14ac:dyDescent="0.25">
      <c r="C45" s="5">
        <v>2039</v>
      </c>
      <c r="D45" s="20">
        <v>0.25</v>
      </c>
      <c r="E45" s="20">
        <v>0.25</v>
      </c>
      <c r="F45" s="20">
        <v>0.25</v>
      </c>
      <c r="G45" s="20">
        <v>0.25</v>
      </c>
      <c r="H45" s="20">
        <f t="shared" si="3"/>
        <v>1</v>
      </c>
    </row>
    <row r="46" spans="3:8" x14ac:dyDescent="0.25">
      <c r="C46" s="5">
        <v>2040</v>
      </c>
      <c r="D46" s="20">
        <v>0.25</v>
      </c>
      <c r="E46" s="20">
        <v>0.25</v>
      </c>
      <c r="F46" s="20">
        <v>0.25</v>
      </c>
      <c r="G46" s="20">
        <v>0.25</v>
      </c>
      <c r="H46" s="20">
        <f t="shared" si="3"/>
        <v>1</v>
      </c>
    </row>
    <row r="47" spans="3:8" x14ac:dyDescent="0.25">
      <c r="C47" s="5">
        <v>2041</v>
      </c>
      <c r="D47" s="20">
        <v>0.25</v>
      </c>
      <c r="E47" s="20">
        <v>0.25</v>
      </c>
      <c r="F47" s="20">
        <v>0.25</v>
      </c>
      <c r="G47" s="20">
        <v>0.25</v>
      </c>
      <c r="H47" s="20">
        <f t="shared" si="3"/>
        <v>1</v>
      </c>
    </row>
    <row r="48" spans="3:8" x14ac:dyDescent="0.25">
      <c r="C48" s="5">
        <v>2042</v>
      </c>
      <c r="D48" s="20">
        <v>0.25</v>
      </c>
      <c r="E48" s="20">
        <v>0.25</v>
      </c>
      <c r="F48" s="20">
        <v>0.25</v>
      </c>
      <c r="G48" s="20">
        <v>0.25</v>
      </c>
      <c r="H48" s="20">
        <f t="shared" si="3"/>
        <v>1</v>
      </c>
    </row>
    <row r="49" spans="3:8" x14ac:dyDescent="0.25">
      <c r="C49" s="5">
        <v>2043</v>
      </c>
      <c r="D49" s="20">
        <v>0.25</v>
      </c>
      <c r="E49" s="20">
        <v>0.25</v>
      </c>
      <c r="F49" s="20">
        <v>0.25</v>
      </c>
      <c r="G49" s="20">
        <v>0.25</v>
      </c>
      <c r="H49" s="20">
        <f t="shared" si="3"/>
        <v>1</v>
      </c>
    </row>
    <row r="50" spans="3:8" x14ac:dyDescent="0.25">
      <c r="C50" s="5">
        <v>2044</v>
      </c>
      <c r="D50" s="20">
        <v>0.25</v>
      </c>
      <c r="E50" s="20">
        <v>0.25</v>
      </c>
      <c r="F50" s="20">
        <v>0.25</v>
      </c>
      <c r="G50" s="20">
        <v>0.25</v>
      </c>
      <c r="H50" s="20">
        <f t="shared" si="3"/>
        <v>1</v>
      </c>
    </row>
    <row r="51" spans="3:8" x14ac:dyDescent="0.25">
      <c r="C51" s="5">
        <v>2045</v>
      </c>
      <c r="D51" s="20">
        <v>0.25</v>
      </c>
      <c r="E51" s="20">
        <v>0.25</v>
      </c>
      <c r="F51" s="20">
        <v>0.25</v>
      </c>
      <c r="G51" s="20">
        <v>0.25</v>
      </c>
      <c r="H51" s="20">
        <f t="shared" si="3"/>
        <v>1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7AEE-FADB-444A-AE27-43BDA9A9E622}">
  <dimension ref="A1:R31"/>
  <sheetViews>
    <sheetView workbookViewId="0">
      <selection activeCell="E2" sqref="E2"/>
    </sheetView>
  </sheetViews>
  <sheetFormatPr defaultRowHeight="15" x14ac:dyDescent="0.25"/>
  <cols>
    <col min="1" max="1" width="8" style="1" customWidth="1"/>
    <col min="2" max="2" width="18.28515625" style="1" bestFit="1" customWidth="1"/>
    <col min="3" max="4" width="21" style="1" bestFit="1" customWidth="1"/>
    <col min="5" max="5" width="13.140625" style="1" bestFit="1" customWidth="1"/>
    <col min="6" max="6" width="14.7109375" style="1" bestFit="1" customWidth="1"/>
    <col min="7" max="7" width="9.140625" style="1"/>
    <col min="8" max="8" width="24.42578125" style="1" bestFit="1" customWidth="1"/>
    <col min="9" max="9" width="10.140625" style="1" bestFit="1" customWidth="1"/>
    <col min="10" max="10" width="25.85546875" style="1" bestFit="1" customWidth="1"/>
    <col min="11" max="11" width="27.42578125" style="1" bestFit="1" customWidth="1"/>
    <col min="12" max="12" width="28.5703125" style="1" bestFit="1" customWidth="1"/>
    <col min="13" max="13" width="26.7109375" style="1" bestFit="1" customWidth="1"/>
    <col min="14" max="14" width="10.140625" style="1" bestFit="1" customWidth="1"/>
    <col min="15" max="15" width="34" style="1" bestFit="1" customWidth="1"/>
    <col min="16" max="17" width="24.28515625" style="1" bestFit="1" customWidth="1"/>
    <col min="18" max="18" width="35.28515625" style="1" bestFit="1" customWidth="1"/>
  </cols>
  <sheetData>
    <row r="1" spans="1:18" x14ac:dyDescent="0.25">
      <c r="A1" t="s">
        <v>0</v>
      </c>
      <c r="B1"/>
      <c r="C1"/>
      <c r="D1"/>
      <c r="E1"/>
      <c r="F1"/>
      <c r="G1"/>
      <c r="H1" t="s">
        <v>1</v>
      </c>
      <c r="I1"/>
      <c r="J1"/>
      <c r="K1"/>
      <c r="L1"/>
      <c r="M1"/>
      <c r="N1"/>
      <c r="O1"/>
      <c r="P1"/>
      <c r="Q1"/>
      <c r="R1"/>
    </row>
    <row r="2" spans="1:18" x14ac:dyDescent="0.25">
      <c r="A2">
        <v>2023</v>
      </c>
      <c r="B2"/>
      <c r="C2">
        <v>46.05</v>
      </c>
      <c r="D2">
        <v>59.17</v>
      </c>
      <c r="E2">
        <v>19.7</v>
      </c>
      <c r="F2">
        <v>72.290000000000006</v>
      </c>
      <c r="G2"/>
      <c r="H2"/>
      <c r="I2"/>
      <c r="J2"/>
      <c r="K2"/>
      <c r="L2"/>
      <c r="M2"/>
      <c r="N2"/>
      <c r="O2"/>
      <c r="P2"/>
      <c r="Q2"/>
      <c r="R2"/>
    </row>
    <row r="3" spans="1:18" s="1" customFormat="1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8">
        <v>2023</v>
      </c>
      <c r="B4" s="8">
        <v>58.31</v>
      </c>
      <c r="C4" s="8">
        <v>45.37</v>
      </c>
      <c r="D4" s="8">
        <v>58.31</v>
      </c>
      <c r="E4" s="8">
        <v>19.41</v>
      </c>
      <c r="F4" s="8">
        <v>71.23</v>
      </c>
      <c r="G4" s="9"/>
      <c r="H4" s="11">
        <v>56944519</v>
      </c>
      <c r="I4" s="11">
        <v>12225474</v>
      </c>
      <c r="J4" s="11">
        <v>10972931</v>
      </c>
      <c r="K4" s="11">
        <v>8423494</v>
      </c>
      <c r="L4" s="11">
        <v>25322621</v>
      </c>
      <c r="M4" s="11">
        <v>27770514</v>
      </c>
      <c r="N4" s="11">
        <v>58354932</v>
      </c>
      <c r="O4" s="11">
        <v>58501299</v>
      </c>
      <c r="P4" s="11">
        <v>9299594</v>
      </c>
      <c r="Q4" s="11">
        <v>1043573</v>
      </c>
      <c r="R4" s="10" t="s">
        <v>19</v>
      </c>
    </row>
    <row r="5" spans="1:18" x14ac:dyDescent="0.25">
      <c r="A5" s="5">
        <v>2024</v>
      </c>
      <c r="B5" s="5">
        <v>61.21</v>
      </c>
      <c r="C5" s="5">
        <v>47.65</v>
      </c>
      <c r="D5" s="5">
        <v>61.21</v>
      </c>
      <c r="E5" s="5">
        <v>20.39</v>
      </c>
      <c r="F5" s="5">
        <v>74.790000000000006</v>
      </c>
      <c r="G5" s="18">
        <f>E5/E4</f>
        <v>1.0504894384337971</v>
      </c>
      <c r="H5" s="4">
        <v>52905144</v>
      </c>
      <c r="I5" s="4">
        <v>11260997</v>
      </c>
      <c r="J5" s="4">
        <v>9094768</v>
      </c>
      <c r="K5" s="4">
        <v>8224713</v>
      </c>
      <c r="L5" s="4">
        <v>24324667</v>
      </c>
      <c r="M5" s="4">
        <v>24313109</v>
      </c>
      <c r="N5" s="4">
        <v>55248639</v>
      </c>
      <c r="O5" s="4">
        <v>54097976</v>
      </c>
      <c r="P5" s="2" t="s">
        <v>19</v>
      </c>
      <c r="Q5" s="4">
        <v>693049</v>
      </c>
      <c r="R5" s="2" t="s">
        <v>19</v>
      </c>
    </row>
    <row r="6" spans="1:18" x14ac:dyDescent="0.25">
      <c r="A6" s="5">
        <v>2025</v>
      </c>
      <c r="B6" s="5">
        <v>64.760000000000005</v>
      </c>
      <c r="C6" s="5">
        <v>50.03</v>
      </c>
      <c r="D6" s="5">
        <v>64.28</v>
      </c>
      <c r="E6" s="5">
        <v>21.4</v>
      </c>
      <c r="F6" s="5">
        <v>78.540000000000006</v>
      </c>
      <c r="G6" s="18">
        <f t="shared" ref="G6:G31" si="0">E6/E5</f>
        <v>1.0495340853359489</v>
      </c>
      <c r="H6" s="4">
        <v>48306209</v>
      </c>
      <c r="I6" s="4">
        <v>10622797</v>
      </c>
      <c r="J6" s="4">
        <v>6959114</v>
      </c>
      <c r="K6" s="4">
        <v>7943011</v>
      </c>
      <c r="L6" s="4">
        <v>22781288</v>
      </c>
      <c r="M6" s="4">
        <v>20911727</v>
      </c>
      <c r="N6" s="4">
        <v>51877213</v>
      </c>
      <c r="O6" s="4">
        <v>49694652</v>
      </c>
      <c r="P6" s="2" t="s">
        <v>19</v>
      </c>
      <c r="Q6" s="4">
        <v>7562971</v>
      </c>
      <c r="R6" s="2" t="s">
        <v>19</v>
      </c>
    </row>
    <row r="7" spans="1:18" x14ac:dyDescent="0.25">
      <c r="A7" s="5">
        <v>2026</v>
      </c>
      <c r="B7" s="5">
        <v>69.959999999999994</v>
      </c>
      <c r="C7" s="5">
        <v>52.53</v>
      </c>
      <c r="D7" s="5">
        <v>67.489999999999995</v>
      </c>
      <c r="E7" s="5">
        <v>22.47</v>
      </c>
      <c r="F7" s="5">
        <v>82.46</v>
      </c>
      <c r="G7" s="18">
        <f t="shared" si="0"/>
        <v>1.05</v>
      </c>
      <c r="H7" s="4">
        <v>44062212</v>
      </c>
      <c r="I7" s="4">
        <v>9993411</v>
      </c>
      <c r="J7" s="4">
        <v>5353109</v>
      </c>
      <c r="K7" s="4">
        <v>7145714</v>
      </c>
      <c r="L7" s="4">
        <v>21569978</v>
      </c>
      <c r="M7" s="4">
        <v>17863091</v>
      </c>
      <c r="N7" s="4">
        <v>48633872</v>
      </c>
      <c r="O7" s="4">
        <v>45291328</v>
      </c>
      <c r="P7" s="2" t="s">
        <v>19</v>
      </c>
      <c r="Q7" s="2" t="s">
        <v>19</v>
      </c>
      <c r="R7" s="2" t="s">
        <v>19</v>
      </c>
    </row>
    <row r="8" spans="1:18" x14ac:dyDescent="0.25">
      <c r="A8" s="5">
        <v>2027</v>
      </c>
      <c r="B8" s="5">
        <v>76.91</v>
      </c>
      <c r="C8" s="5">
        <v>55.15</v>
      </c>
      <c r="D8" s="5">
        <v>70.87</v>
      </c>
      <c r="E8" s="5">
        <v>23.6</v>
      </c>
      <c r="F8" s="5">
        <v>86.59</v>
      </c>
      <c r="G8" s="18">
        <f t="shared" si="0"/>
        <v>1.0502892745883401</v>
      </c>
      <c r="H8" s="4">
        <v>41441506</v>
      </c>
      <c r="I8" s="4">
        <v>9331932</v>
      </c>
      <c r="J8" s="4">
        <v>5292773</v>
      </c>
      <c r="K8" s="4">
        <v>6541876</v>
      </c>
      <c r="L8" s="4">
        <v>20274925</v>
      </c>
      <c r="M8" s="4">
        <v>16472860</v>
      </c>
      <c r="N8" s="4">
        <v>47114812</v>
      </c>
      <c r="O8" s="4">
        <v>40888005</v>
      </c>
      <c r="P8" s="2" t="s">
        <v>19</v>
      </c>
      <c r="Q8" s="2" t="s">
        <v>19</v>
      </c>
      <c r="R8" s="2" t="s">
        <v>19</v>
      </c>
    </row>
    <row r="9" spans="1:18" x14ac:dyDescent="0.25">
      <c r="A9" s="5">
        <v>2028</v>
      </c>
      <c r="B9" s="5">
        <v>84.01</v>
      </c>
      <c r="C9" s="5">
        <v>57.91</v>
      </c>
      <c r="D9" s="5">
        <v>74.41</v>
      </c>
      <c r="E9" s="5">
        <v>24.77</v>
      </c>
      <c r="F9" s="5">
        <v>90.92</v>
      </c>
      <c r="G9" s="18">
        <f t="shared" si="0"/>
        <v>1.0495762711864407</v>
      </c>
      <c r="H9" s="4">
        <v>38893574</v>
      </c>
      <c r="I9" s="4">
        <v>8634916</v>
      </c>
      <c r="J9" s="4">
        <v>5379086</v>
      </c>
      <c r="K9" s="4">
        <v>5954099</v>
      </c>
      <c r="L9" s="4">
        <v>18925473</v>
      </c>
      <c r="M9" s="4">
        <v>15549870</v>
      </c>
      <c r="N9" s="4">
        <v>45684197</v>
      </c>
      <c r="O9" s="4">
        <v>36484681</v>
      </c>
      <c r="P9" s="2" t="s">
        <v>19</v>
      </c>
      <c r="Q9" s="2" t="s">
        <v>19</v>
      </c>
      <c r="R9" s="2" t="s">
        <v>19</v>
      </c>
    </row>
    <row r="10" spans="1:18" x14ac:dyDescent="0.25">
      <c r="A10" s="5">
        <v>2029</v>
      </c>
      <c r="B10" s="5">
        <v>92.76</v>
      </c>
      <c r="C10" s="5">
        <v>60.81</v>
      </c>
      <c r="D10" s="5">
        <v>78.13</v>
      </c>
      <c r="E10" s="5">
        <v>26.02</v>
      </c>
      <c r="F10" s="5">
        <v>95.46</v>
      </c>
      <c r="G10" s="18">
        <f t="shared" si="0"/>
        <v>1.0504642712959225</v>
      </c>
      <c r="H10" s="4">
        <v>36491645</v>
      </c>
      <c r="I10" s="4">
        <v>7936620</v>
      </c>
      <c r="J10" s="4">
        <v>5569488</v>
      </c>
      <c r="K10" s="4">
        <v>5419721</v>
      </c>
      <c r="L10" s="4">
        <v>17565816</v>
      </c>
      <c r="M10" s="4">
        <v>14775690</v>
      </c>
      <c r="N10" s="4">
        <v>44333454</v>
      </c>
      <c r="O10" s="4">
        <v>32081358</v>
      </c>
      <c r="P10" s="2" t="s">
        <v>19</v>
      </c>
      <c r="Q10" s="2" t="s">
        <v>19</v>
      </c>
      <c r="R10" s="2" t="s">
        <v>19</v>
      </c>
    </row>
    <row r="11" spans="1:18" x14ac:dyDescent="0.25">
      <c r="A11" s="5">
        <v>2030</v>
      </c>
      <c r="B11" s="5">
        <v>100.23</v>
      </c>
      <c r="C11" s="5">
        <v>63.85</v>
      </c>
      <c r="D11" s="5">
        <v>82.04</v>
      </c>
      <c r="E11" s="5">
        <v>27.32</v>
      </c>
      <c r="F11" s="5">
        <v>100.23</v>
      </c>
      <c r="G11" s="18">
        <f t="shared" si="0"/>
        <v>1.0499615680245964</v>
      </c>
      <c r="H11" s="4">
        <v>33801018</v>
      </c>
      <c r="I11" s="4">
        <v>7230163</v>
      </c>
      <c r="J11" s="4">
        <v>5256464</v>
      </c>
      <c r="K11" s="4">
        <v>5100676</v>
      </c>
      <c r="L11" s="4">
        <v>16213716</v>
      </c>
      <c r="M11" s="4">
        <v>13379075</v>
      </c>
      <c r="N11" s="4">
        <v>42546031</v>
      </c>
      <c r="O11" s="4">
        <v>27678034</v>
      </c>
      <c r="P11" s="2" t="s">
        <v>19</v>
      </c>
      <c r="Q11" s="2" t="s">
        <v>19</v>
      </c>
      <c r="R11" s="2" t="s">
        <v>19</v>
      </c>
    </row>
    <row r="12" spans="1:18" x14ac:dyDescent="0.25">
      <c r="A12" s="5">
        <v>2031</v>
      </c>
      <c r="B12" s="5">
        <v>92.57</v>
      </c>
      <c r="C12" s="5">
        <v>67.040000000000006</v>
      </c>
      <c r="D12" s="5">
        <v>86.15</v>
      </c>
      <c r="E12" s="5">
        <v>28.69</v>
      </c>
      <c r="F12" s="5">
        <v>105.24</v>
      </c>
      <c r="G12" s="18">
        <f t="shared" si="0"/>
        <v>1.0501464128843339</v>
      </c>
      <c r="H12" s="4">
        <v>31231324</v>
      </c>
      <c r="I12" s="4">
        <v>6592729</v>
      </c>
      <c r="J12" s="4">
        <v>4932744</v>
      </c>
      <c r="K12" s="4">
        <v>4760226</v>
      </c>
      <c r="L12" s="4">
        <v>14945625</v>
      </c>
      <c r="M12" s="4">
        <v>12301798</v>
      </c>
      <c r="N12" s="4">
        <v>40737212</v>
      </c>
      <c r="O12" s="4">
        <v>26482846</v>
      </c>
      <c r="P12" s="4">
        <v>714440</v>
      </c>
      <c r="Q12" s="4">
        <v>714034</v>
      </c>
      <c r="R12" s="2" t="s">
        <v>19</v>
      </c>
    </row>
    <row r="13" spans="1:18" x14ac:dyDescent="0.25">
      <c r="A13" s="5">
        <v>2032</v>
      </c>
      <c r="B13" s="5">
        <v>92.63</v>
      </c>
      <c r="C13" s="5">
        <v>70.400000000000006</v>
      </c>
      <c r="D13" s="5">
        <v>90.45</v>
      </c>
      <c r="E13" s="5">
        <v>30.11</v>
      </c>
      <c r="F13" s="5">
        <v>110.5</v>
      </c>
      <c r="G13" s="18">
        <f t="shared" si="0"/>
        <v>1.0494945974207039</v>
      </c>
      <c r="H13" s="4">
        <v>28841787</v>
      </c>
      <c r="I13" s="4">
        <v>6000788</v>
      </c>
      <c r="J13" s="4">
        <v>4622529</v>
      </c>
      <c r="K13" s="4">
        <v>4450556</v>
      </c>
      <c r="L13" s="4">
        <v>13767914</v>
      </c>
      <c r="M13" s="4">
        <v>11291038</v>
      </c>
      <c r="N13" s="4">
        <v>38876018</v>
      </c>
      <c r="O13" s="4">
        <v>25287658</v>
      </c>
      <c r="P13" s="4">
        <v>682196</v>
      </c>
      <c r="Q13" s="4">
        <v>682602</v>
      </c>
      <c r="R13" s="2" t="s">
        <v>19</v>
      </c>
    </row>
    <row r="14" spans="1:18" x14ac:dyDescent="0.25">
      <c r="A14" s="5">
        <v>2033</v>
      </c>
      <c r="B14" s="5">
        <v>96.74</v>
      </c>
      <c r="C14" s="5">
        <v>73.91</v>
      </c>
      <c r="D14" s="5">
        <v>94.98</v>
      </c>
      <c r="E14" s="5">
        <v>31.62</v>
      </c>
      <c r="F14" s="5">
        <v>116.03</v>
      </c>
      <c r="G14" s="18">
        <f t="shared" si="0"/>
        <v>1.0501494520092993</v>
      </c>
      <c r="H14" s="4">
        <v>26668227</v>
      </c>
      <c r="I14" s="4">
        <v>5454999</v>
      </c>
      <c r="J14" s="4">
        <v>4307624</v>
      </c>
      <c r="K14" s="4">
        <v>4183143</v>
      </c>
      <c r="L14" s="4">
        <v>12722462</v>
      </c>
      <c r="M14" s="4">
        <v>10339180</v>
      </c>
      <c r="N14" s="4">
        <v>37125878</v>
      </c>
      <c r="O14" s="4">
        <v>24092471</v>
      </c>
      <c r="P14" s="4">
        <v>649953</v>
      </c>
      <c r="Q14" s="4">
        <v>649831</v>
      </c>
      <c r="R14" s="2" t="s">
        <v>19</v>
      </c>
    </row>
    <row r="15" spans="1:18" x14ac:dyDescent="0.25">
      <c r="A15" s="5">
        <v>2034</v>
      </c>
      <c r="B15" s="5">
        <v>99.73</v>
      </c>
      <c r="C15" s="5">
        <v>77.61</v>
      </c>
      <c r="D15" s="5">
        <v>99.73</v>
      </c>
      <c r="E15" s="5">
        <v>33.200000000000003</v>
      </c>
      <c r="F15" s="5">
        <v>121.83</v>
      </c>
      <c r="G15" s="18">
        <f t="shared" si="0"/>
        <v>1.0499683744465529</v>
      </c>
      <c r="H15" s="4">
        <v>24523838</v>
      </c>
      <c r="I15" s="4">
        <v>4941580</v>
      </c>
      <c r="J15" s="4">
        <v>3987465</v>
      </c>
      <c r="K15" s="4">
        <v>3897834</v>
      </c>
      <c r="L15" s="4">
        <v>11696959</v>
      </c>
      <c r="M15" s="4">
        <v>9414141</v>
      </c>
      <c r="N15" s="4">
        <v>35292279</v>
      </c>
      <c r="O15" s="4">
        <v>22897283</v>
      </c>
      <c r="P15" s="4">
        <v>617710</v>
      </c>
      <c r="Q15" s="4">
        <v>269465</v>
      </c>
      <c r="R15" s="2" t="s">
        <v>19</v>
      </c>
    </row>
    <row r="16" spans="1:18" x14ac:dyDescent="0.25">
      <c r="A16" s="5">
        <v>2035</v>
      </c>
      <c r="B16" s="5">
        <v>64.349999999999994</v>
      </c>
      <c r="C16" s="5">
        <v>81.489999999999995</v>
      </c>
      <c r="D16" s="5">
        <v>104.71</v>
      </c>
      <c r="E16" s="5">
        <v>34.86</v>
      </c>
      <c r="F16" s="5">
        <v>127.92</v>
      </c>
      <c r="G16" s="18">
        <f t="shared" si="0"/>
        <v>1.0499999999999998</v>
      </c>
      <c r="H16" s="4">
        <v>22625592</v>
      </c>
      <c r="I16" s="4">
        <v>4494104</v>
      </c>
      <c r="J16" s="4">
        <v>3662372</v>
      </c>
      <c r="K16" s="4">
        <v>3676915</v>
      </c>
      <c r="L16" s="4">
        <v>10792201</v>
      </c>
      <c r="M16" s="4">
        <v>8571184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5">
        <v>2036</v>
      </c>
      <c r="B17" s="5">
        <v>58.58</v>
      </c>
      <c r="C17" s="5">
        <v>85.57</v>
      </c>
      <c r="D17" s="5">
        <v>109.95</v>
      </c>
      <c r="E17" s="5">
        <v>36.6</v>
      </c>
      <c r="F17" s="5">
        <v>134.32</v>
      </c>
      <c r="G17" s="18">
        <f t="shared" si="0"/>
        <v>1.0499139414802066</v>
      </c>
      <c r="H17" s="4">
        <v>20461573</v>
      </c>
      <c r="I17" s="4">
        <v>4161655</v>
      </c>
      <c r="J17" s="4">
        <v>3316312</v>
      </c>
      <c r="K17" s="4">
        <v>3276765</v>
      </c>
      <c r="L17" s="4">
        <v>9706842</v>
      </c>
      <c r="M17" s="4">
        <v>7802783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5">
        <v>2037</v>
      </c>
      <c r="B18" s="5">
        <v>58.79</v>
      </c>
      <c r="C18" s="5">
        <v>89.84</v>
      </c>
      <c r="D18" s="5">
        <v>115.44</v>
      </c>
      <c r="E18" s="5">
        <v>38.43</v>
      </c>
      <c r="F18" s="5">
        <v>141.04</v>
      </c>
      <c r="G18" s="18">
        <f t="shared" si="0"/>
        <v>1.05</v>
      </c>
      <c r="H18" s="4">
        <v>18366041</v>
      </c>
      <c r="I18" s="4">
        <v>3935011</v>
      </c>
      <c r="J18" s="4">
        <v>2969775</v>
      </c>
      <c r="K18" s="4">
        <v>2851889</v>
      </c>
      <c r="L18" s="4">
        <v>8609366</v>
      </c>
      <c r="M18" s="4">
        <v>7147518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5">
        <v>2038</v>
      </c>
      <c r="B19" s="5">
        <v>59.72</v>
      </c>
      <c r="C19" s="5">
        <v>94.33</v>
      </c>
      <c r="D19" s="5">
        <v>121.21</v>
      </c>
      <c r="E19" s="5">
        <v>40.35</v>
      </c>
      <c r="F19" s="5">
        <v>148.08000000000001</v>
      </c>
      <c r="G19" s="18">
        <f t="shared" si="0"/>
        <v>1.0499609679937549</v>
      </c>
      <c r="H19" s="4">
        <v>16267008</v>
      </c>
      <c r="I19" s="4">
        <v>3714143</v>
      </c>
      <c r="J19" s="4">
        <v>2617608</v>
      </c>
      <c r="K19" s="4">
        <v>2421068</v>
      </c>
      <c r="L19" s="4">
        <v>7514189</v>
      </c>
      <c r="M19" s="4">
        <v>6491767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5">
        <v>2039</v>
      </c>
      <c r="B20" s="5">
        <v>46.39</v>
      </c>
      <c r="C20" s="5">
        <v>99.05</v>
      </c>
      <c r="D20" s="5">
        <v>127.27</v>
      </c>
      <c r="E20" s="5">
        <v>42.38</v>
      </c>
      <c r="F20" s="5">
        <v>155.49</v>
      </c>
      <c r="G20" s="18">
        <f t="shared" si="0"/>
        <v>1.0503097893432467</v>
      </c>
      <c r="H20" s="4">
        <v>14487824</v>
      </c>
      <c r="I20" s="4">
        <v>3551699</v>
      </c>
      <c r="J20" s="4">
        <v>2259910</v>
      </c>
      <c r="K20" s="4">
        <v>2161719</v>
      </c>
      <c r="L20" s="4">
        <v>6514496</v>
      </c>
      <c r="M20" s="4">
        <v>5901589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5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G21" s="18">
        <f t="shared" si="0"/>
        <v>1.0497876356772062</v>
      </c>
      <c r="H21" s="4">
        <v>12799423</v>
      </c>
      <c r="I21" s="4">
        <v>3398850</v>
      </c>
      <c r="J21" s="4">
        <v>1896681</v>
      </c>
      <c r="K21" s="4">
        <v>1920519</v>
      </c>
      <c r="L21" s="4">
        <v>5583374</v>
      </c>
      <c r="M21" s="4">
        <v>5318133</v>
      </c>
      <c r="N21" s="4">
        <v>22709819</v>
      </c>
      <c r="O21" s="4">
        <v>15726156</v>
      </c>
      <c r="P21" s="2" t="s">
        <v>19</v>
      </c>
      <c r="Q21" s="2" t="s">
        <v>19</v>
      </c>
      <c r="R21" s="4">
        <v>-815017</v>
      </c>
    </row>
    <row r="22" spans="1:18" x14ac:dyDescent="0.25">
      <c r="A22" s="5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G22" s="18">
        <f t="shared" si="0"/>
        <v>1.0501236232861317</v>
      </c>
      <c r="H22" s="4">
        <v>11267576</v>
      </c>
      <c r="I22" s="4">
        <v>3239314</v>
      </c>
      <c r="J22" s="4">
        <v>1527591</v>
      </c>
      <c r="K22" s="4">
        <v>1754576</v>
      </c>
      <c r="L22" s="4">
        <v>4746096</v>
      </c>
      <c r="M22" s="4">
        <v>4739229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-2617093</v>
      </c>
    </row>
    <row r="23" spans="1:18" x14ac:dyDescent="0.25">
      <c r="A23" s="5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G23" s="18">
        <f t="shared" si="0"/>
        <v>1.0498715753424657</v>
      </c>
      <c r="H23" s="4">
        <v>9776759</v>
      </c>
      <c r="I23" s="4">
        <v>3074447</v>
      </c>
      <c r="J23" s="4">
        <v>1153276</v>
      </c>
      <c r="K23" s="4">
        <v>1577985</v>
      </c>
      <c r="L23" s="4">
        <v>3971051</v>
      </c>
      <c r="M23" s="4">
        <v>4156872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-2527650</v>
      </c>
    </row>
    <row r="24" spans="1:18" x14ac:dyDescent="0.25">
      <c r="A24" s="5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G24" s="18">
        <f t="shared" si="0"/>
        <v>1.0499490316004079</v>
      </c>
      <c r="H24" s="4">
        <v>8380972</v>
      </c>
      <c r="I24" s="4">
        <v>2922101</v>
      </c>
      <c r="J24" s="4">
        <v>773906</v>
      </c>
      <c r="K24" s="4">
        <v>1407469</v>
      </c>
      <c r="L24" s="4">
        <v>3277496</v>
      </c>
      <c r="M24" s="4">
        <v>3589647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-4611811</v>
      </c>
    </row>
    <row r="25" spans="1:18" x14ac:dyDescent="0.25">
      <c r="A25" s="5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G25" s="18">
        <f t="shared" si="0"/>
        <v>1.0500970873786408</v>
      </c>
      <c r="H25" s="4">
        <v>7078296</v>
      </c>
      <c r="I25" s="4">
        <v>2780871</v>
      </c>
      <c r="J25" s="4">
        <v>389463</v>
      </c>
      <c r="K25" s="4">
        <v>1231213</v>
      </c>
      <c r="L25" s="4">
        <v>2676750</v>
      </c>
      <c r="M25" s="4">
        <v>3035493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-3553613</v>
      </c>
    </row>
    <row r="26" spans="1:18" x14ac:dyDescent="0.25">
      <c r="A26" s="5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G26" s="18">
        <f t="shared" si="0"/>
        <v>1.0499260355029587</v>
      </c>
      <c r="H26" s="4">
        <v>5874851</v>
      </c>
      <c r="I26" s="4">
        <v>2650586</v>
      </c>
      <c r="J26" s="2" t="s">
        <v>19</v>
      </c>
      <c r="K26" s="4">
        <v>1059046</v>
      </c>
      <c r="L26" s="4">
        <v>2165219</v>
      </c>
      <c r="M26" s="4">
        <v>2494728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-2352850</v>
      </c>
    </row>
    <row r="27" spans="1:18" x14ac:dyDescent="0.25">
      <c r="A27" s="5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G27" s="18">
        <f t="shared" si="0"/>
        <v>1.0500176118351532</v>
      </c>
      <c r="H27" s="4">
        <v>5146143</v>
      </c>
      <c r="I27" s="4">
        <v>2535787</v>
      </c>
      <c r="J27" s="2" t="s">
        <v>19</v>
      </c>
      <c r="K27" s="4">
        <v>870178</v>
      </c>
      <c r="L27" s="4">
        <v>1740178</v>
      </c>
      <c r="M27" s="4">
        <v>2383640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-3028763</v>
      </c>
    </row>
    <row r="28" spans="1:18" x14ac:dyDescent="0.25">
      <c r="A28" s="5">
        <v>2047</v>
      </c>
      <c r="B28" s="5">
        <v>63.2</v>
      </c>
      <c r="C28" s="5">
        <v>146.34</v>
      </c>
      <c r="D28" s="5">
        <v>188.04</v>
      </c>
      <c r="E28" s="5">
        <v>62.61</v>
      </c>
      <c r="F28" s="5">
        <v>229.73</v>
      </c>
      <c r="G28" s="18">
        <f t="shared" si="0"/>
        <v>1.0501509560550151</v>
      </c>
      <c r="H28" s="4">
        <v>4488553</v>
      </c>
      <c r="I28" s="4">
        <v>2433252</v>
      </c>
      <c r="J28" s="2" t="s">
        <v>19</v>
      </c>
      <c r="K28" s="4">
        <v>700336</v>
      </c>
      <c r="L28" s="4">
        <v>1354965</v>
      </c>
      <c r="M28" s="4">
        <v>2287257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5">
        <v>2048</v>
      </c>
      <c r="B29" s="5">
        <v>66.91</v>
      </c>
      <c r="C29" s="5">
        <v>153.66</v>
      </c>
      <c r="D29" s="5">
        <v>197.44</v>
      </c>
      <c r="E29" s="5">
        <v>65.739999999999995</v>
      </c>
      <c r="F29" s="5">
        <v>241.22</v>
      </c>
      <c r="G29" s="18">
        <f t="shared" si="0"/>
        <v>1.0499920140552628</v>
      </c>
      <c r="H29" s="4">
        <v>3923159</v>
      </c>
      <c r="I29" s="4">
        <v>2337644</v>
      </c>
      <c r="J29" s="2" t="s">
        <v>19</v>
      </c>
      <c r="K29" s="4">
        <v>560440</v>
      </c>
      <c r="L29" s="4">
        <v>1025075</v>
      </c>
      <c r="M29" s="4">
        <v>2197385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5">
        <v>2049</v>
      </c>
      <c r="B30" s="5">
        <v>72.3</v>
      </c>
      <c r="C30" s="5">
        <v>161.35</v>
      </c>
      <c r="D30" s="5">
        <v>207.31</v>
      </c>
      <c r="E30" s="5">
        <v>69.03</v>
      </c>
      <c r="F30" s="5">
        <v>253.28</v>
      </c>
      <c r="G30" s="18">
        <f t="shared" si="0"/>
        <v>1.0500456343170066</v>
      </c>
      <c r="H30" s="4">
        <v>3461055</v>
      </c>
      <c r="I30" s="4">
        <v>2246945</v>
      </c>
      <c r="J30" s="2" t="s">
        <v>19</v>
      </c>
      <c r="K30" s="4">
        <v>436474</v>
      </c>
      <c r="L30" s="4">
        <v>777636</v>
      </c>
      <c r="M30" s="4">
        <v>2112128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5">
        <v>2050</v>
      </c>
      <c r="B31" s="5">
        <v>81.47</v>
      </c>
      <c r="C31" s="5">
        <v>169.41</v>
      </c>
      <c r="D31" s="5">
        <v>217.68</v>
      </c>
      <c r="E31" s="5">
        <v>72.48</v>
      </c>
      <c r="F31" s="5">
        <v>265.95</v>
      </c>
      <c r="G31" s="18">
        <f t="shared" si="0"/>
        <v>1.0499782703172533</v>
      </c>
      <c r="H31" s="4">
        <v>3097227</v>
      </c>
      <c r="I31" s="4">
        <v>2166721</v>
      </c>
      <c r="J31" s="2" t="s">
        <v>19</v>
      </c>
      <c r="K31" s="4">
        <v>333554</v>
      </c>
      <c r="L31" s="4">
        <v>596952</v>
      </c>
      <c r="M31" s="4">
        <v>2036717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51DA8-B2F8-498B-9FA4-CC896161C637}">
  <dimension ref="A1:R5"/>
  <sheetViews>
    <sheetView workbookViewId="0">
      <selection activeCell="A4" sqref="A4:A5"/>
    </sheetView>
  </sheetViews>
  <sheetFormatPr defaultRowHeight="15" x14ac:dyDescent="0.25"/>
  <cols>
    <col min="1" max="1" width="6.28515625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20</v>
      </c>
      <c r="H1" t="s">
        <v>21</v>
      </c>
    </row>
    <row r="3" spans="1:18" s="12" customFormat="1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5">
        <v>2023</v>
      </c>
      <c r="B4" s="5">
        <v>40.74</v>
      </c>
      <c r="C4" s="5">
        <v>45.37</v>
      </c>
      <c r="D4" s="5">
        <v>58.31</v>
      </c>
      <c r="E4" s="5">
        <v>19.41</v>
      </c>
      <c r="F4" s="5">
        <v>71.23</v>
      </c>
      <c r="H4" s="4">
        <v>57508136</v>
      </c>
      <c r="I4" s="4">
        <v>12370517</v>
      </c>
      <c r="J4" s="4">
        <v>10972931</v>
      </c>
      <c r="K4" s="4">
        <v>8532699</v>
      </c>
      <c r="L4" s="4">
        <v>25631990</v>
      </c>
      <c r="M4" s="4">
        <v>27986151</v>
      </c>
      <c r="N4" s="4">
        <v>58354932</v>
      </c>
      <c r="O4" s="4">
        <v>58501299</v>
      </c>
      <c r="P4" s="2" t="s">
        <v>19</v>
      </c>
      <c r="Q4" s="2" t="s">
        <v>19</v>
      </c>
      <c r="R4" s="2" t="s">
        <v>19</v>
      </c>
    </row>
    <row r="5" spans="1:18" x14ac:dyDescent="0.25">
      <c r="A5" s="5">
        <v>2024</v>
      </c>
      <c r="B5" s="5">
        <v>41.28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54036766</v>
      </c>
      <c r="I5" s="4">
        <v>11803144</v>
      </c>
      <c r="J5" s="4">
        <v>9094768</v>
      </c>
      <c r="K5" s="4">
        <v>8354694</v>
      </c>
      <c r="L5" s="4">
        <v>24784160</v>
      </c>
      <c r="M5" s="4">
        <v>24930248</v>
      </c>
      <c r="N5" s="4">
        <v>55248639</v>
      </c>
      <c r="O5" s="4">
        <v>54097976</v>
      </c>
      <c r="P5" s="2" t="s">
        <v>19</v>
      </c>
      <c r="Q5" s="2" t="s">
        <v>19</v>
      </c>
      <c r="R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795F-4D9E-4629-91FF-6174719F61AB}">
  <dimension ref="A1:R31"/>
  <sheetViews>
    <sheetView workbookViewId="0">
      <selection activeCell="H31" sqref="H4:H31"/>
    </sheetView>
  </sheetViews>
  <sheetFormatPr defaultRowHeight="15" x14ac:dyDescent="0.25"/>
  <cols>
    <col min="1" max="1" width="6.7109375" customWidth="1"/>
    <col min="2" max="2" width="18.28515625" bestFit="1" customWidth="1"/>
    <col min="3" max="4" width="21" bestFit="1" customWidth="1"/>
    <col min="5" max="5" width="13.140625" bestFit="1" customWidth="1"/>
    <col min="6" max="6" width="14.7109375" bestFit="1" customWidth="1"/>
    <col min="8" max="8" width="24.42578125" bestFit="1" customWidth="1"/>
    <col min="9" max="9" width="10.140625" bestFit="1" customWidth="1"/>
    <col min="10" max="10" width="25.85546875" bestFit="1" customWidth="1"/>
    <col min="11" max="11" width="27.42578125" bestFit="1" customWidth="1"/>
    <col min="12" max="12" width="28.5703125" bestFit="1" customWidth="1"/>
    <col min="13" max="13" width="26.7109375" bestFit="1" customWidth="1"/>
    <col min="14" max="14" width="10.140625" bestFit="1" customWidth="1"/>
    <col min="15" max="15" width="34" bestFit="1" customWidth="1"/>
    <col min="16" max="17" width="24.28515625" bestFit="1" customWidth="1"/>
    <col min="18" max="18" width="35.28515625" bestFit="1" customWidth="1"/>
  </cols>
  <sheetData>
    <row r="1" spans="1:18" x14ac:dyDescent="0.25">
      <c r="A1" t="s">
        <v>22</v>
      </c>
      <c r="H1" t="s">
        <v>23</v>
      </c>
    </row>
    <row r="3" spans="1:18" s="1" customFormat="1" ht="4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x14ac:dyDescent="0.25">
      <c r="A4" s="6">
        <v>2023</v>
      </c>
      <c r="B4" s="8">
        <v>67.930000000000007</v>
      </c>
      <c r="C4" s="8">
        <v>45.37</v>
      </c>
      <c r="D4" s="8">
        <v>58.31</v>
      </c>
      <c r="E4" s="8">
        <v>19.41</v>
      </c>
      <c r="F4" s="8">
        <v>71.23</v>
      </c>
      <c r="H4" s="11">
        <v>56768478</v>
      </c>
      <c r="I4" s="11">
        <v>12176502</v>
      </c>
      <c r="J4" s="11">
        <v>10972931</v>
      </c>
      <c r="K4" s="11">
        <v>8388668</v>
      </c>
      <c r="L4" s="11">
        <v>25230379</v>
      </c>
      <c r="M4" s="11">
        <v>27699117</v>
      </c>
      <c r="N4" s="11">
        <v>58354932</v>
      </c>
      <c r="O4" s="11">
        <v>58501299</v>
      </c>
      <c r="P4" s="11">
        <v>1578216</v>
      </c>
      <c r="Q4" s="11">
        <v>1578216</v>
      </c>
      <c r="R4" s="10" t="s">
        <v>19</v>
      </c>
    </row>
    <row r="5" spans="1:18" x14ac:dyDescent="0.25">
      <c r="A5" s="6">
        <v>2024</v>
      </c>
      <c r="B5" s="5">
        <v>67.680000000000007</v>
      </c>
      <c r="C5" s="5">
        <v>47.65</v>
      </c>
      <c r="D5" s="5">
        <v>61.21</v>
      </c>
      <c r="E5" s="5">
        <v>20.39</v>
      </c>
      <c r="F5" s="5">
        <v>74.790000000000006</v>
      </c>
      <c r="H5" s="4">
        <v>52737798</v>
      </c>
      <c r="I5" s="4">
        <v>11211105</v>
      </c>
      <c r="J5" s="4">
        <v>9094768</v>
      </c>
      <c r="K5" s="4">
        <v>8195928</v>
      </c>
      <c r="L5" s="4">
        <v>24235997</v>
      </c>
      <c r="M5" s="4">
        <v>24246651</v>
      </c>
      <c r="N5" s="4">
        <v>55248639</v>
      </c>
      <c r="O5" s="4">
        <v>54097976</v>
      </c>
      <c r="P5" s="4">
        <v>1459425</v>
      </c>
      <c r="Q5" s="4">
        <v>1457955</v>
      </c>
      <c r="R5" s="2" t="s">
        <v>19</v>
      </c>
    </row>
    <row r="6" spans="1:18" x14ac:dyDescent="0.25">
      <c r="A6" s="6">
        <v>2025</v>
      </c>
      <c r="B6" s="5">
        <v>73.47</v>
      </c>
      <c r="C6" s="5">
        <v>50.03</v>
      </c>
      <c r="D6" s="5">
        <v>64.28</v>
      </c>
      <c r="E6" s="5">
        <v>21.4</v>
      </c>
      <c r="F6" s="5">
        <v>78.540000000000006</v>
      </c>
      <c r="H6" s="4">
        <v>48032558</v>
      </c>
      <c r="I6" s="4">
        <v>10563281</v>
      </c>
      <c r="J6" s="4">
        <v>6959114</v>
      </c>
      <c r="K6" s="4">
        <v>7904473</v>
      </c>
      <c r="L6" s="4">
        <v>22605690</v>
      </c>
      <c r="M6" s="4">
        <v>20832711</v>
      </c>
      <c r="N6" s="4">
        <v>51877213</v>
      </c>
      <c r="O6" s="4">
        <v>49694652</v>
      </c>
      <c r="P6" s="4">
        <v>1340635</v>
      </c>
      <c r="Q6" s="4">
        <v>1340576</v>
      </c>
      <c r="R6" s="2" t="s">
        <v>19</v>
      </c>
    </row>
    <row r="7" spans="1:18" x14ac:dyDescent="0.25">
      <c r="A7" s="6">
        <v>2026</v>
      </c>
      <c r="B7" s="5">
        <v>76.180000000000007</v>
      </c>
      <c r="C7" s="5">
        <v>52.53</v>
      </c>
      <c r="D7" s="5">
        <v>67.489999999999995</v>
      </c>
      <c r="E7" s="5">
        <v>22.47</v>
      </c>
      <c r="F7" s="5">
        <v>82.46</v>
      </c>
      <c r="H7" s="4">
        <v>43817922</v>
      </c>
      <c r="I7" s="4">
        <v>9930670</v>
      </c>
      <c r="J7" s="4">
        <v>5353109</v>
      </c>
      <c r="K7" s="4">
        <v>7100677</v>
      </c>
      <c r="L7" s="4">
        <v>21433466</v>
      </c>
      <c r="M7" s="4">
        <v>17780630</v>
      </c>
      <c r="N7" s="4">
        <v>48633872</v>
      </c>
      <c r="O7" s="4">
        <v>45291328</v>
      </c>
      <c r="P7" s="4">
        <v>1221844</v>
      </c>
      <c r="Q7" s="4">
        <v>1222871</v>
      </c>
      <c r="R7" s="2" t="s">
        <v>19</v>
      </c>
    </row>
    <row r="8" spans="1:18" x14ac:dyDescent="0.25">
      <c r="A8" s="6">
        <v>2027</v>
      </c>
      <c r="B8" s="5">
        <v>77.22</v>
      </c>
      <c r="C8" s="5">
        <v>55.15</v>
      </c>
      <c r="D8" s="5">
        <v>70.87</v>
      </c>
      <c r="E8" s="5">
        <v>23.6</v>
      </c>
      <c r="F8" s="5">
        <v>86.59</v>
      </c>
      <c r="H8" s="4">
        <v>41258124</v>
      </c>
      <c r="I8" s="4">
        <v>9280700</v>
      </c>
      <c r="J8" s="4">
        <v>5292773</v>
      </c>
      <c r="K8" s="4">
        <v>6517117</v>
      </c>
      <c r="L8" s="4">
        <v>20167534</v>
      </c>
      <c r="M8" s="4">
        <v>16412845</v>
      </c>
      <c r="N8" s="4">
        <v>47114812</v>
      </c>
      <c r="O8" s="4">
        <v>40888005</v>
      </c>
      <c r="P8" s="4">
        <v>1103054</v>
      </c>
      <c r="Q8" s="4">
        <v>1102282</v>
      </c>
      <c r="R8" s="2" t="s">
        <v>19</v>
      </c>
    </row>
    <row r="9" spans="1:18" x14ac:dyDescent="0.25">
      <c r="A9" s="6">
        <v>2028</v>
      </c>
      <c r="B9" s="5">
        <v>81.47</v>
      </c>
      <c r="C9" s="5">
        <v>57.91</v>
      </c>
      <c r="D9" s="5">
        <v>74.41</v>
      </c>
      <c r="E9" s="5">
        <v>24.77</v>
      </c>
      <c r="F9" s="5">
        <v>90.92</v>
      </c>
      <c r="H9" s="4">
        <v>38812690</v>
      </c>
      <c r="I9" s="4">
        <v>8610423</v>
      </c>
      <c r="J9" s="4">
        <v>5379086</v>
      </c>
      <c r="K9" s="4">
        <v>5952727</v>
      </c>
      <c r="L9" s="4">
        <v>18870454</v>
      </c>
      <c r="M9" s="4">
        <v>15525534</v>
      </c>
      <c r="N9" s="4">
        <v>45684197</v>
      </c>
      <c r="O9" s="4">
        <v>36484681</v>
      </c>
      <c r="P9" s="4">
        <v>984264</v>
      </c>
      <c r="Q9" s="4">
        <v>985538</v>
      </c>
      <c r="R9" s="2" t="s">
        <v>19</v>
      </c>
    </row>
    <row r="10" spans="1:18" x14ac:dyDescent="0.25">
      <c r="A10" s="6">
        <v>2029</v>
      </c>
      <c r="B10" s="5">
        <v>88.75</v>
      </c>
      <c r="C10" s="5">
        <v>60.81</v>
      </c>
      <c r="D10" s="5">
        <v>78.13</v>
      </c>
      <c r="E10" s="5">
        <v>26.02</v>
      </c>
      <c r="F10" s="5">
        <v>95.46</v>
      </c>
      <c r="H10" s="4">
        <v>36520907</v>
      </c>
      <c r="I10" s="4">
        <v>7942788</v>
      </c>
      <c r="J10" s="4">
        <v>5569488</v>
      </c>
      <c r="K10" s="4">
        <v>5437585</v>
      </c>
      <c r="L10" s="4">
        <v>17571046</v>
      </c>
      <c r="M10" s="4">
        <v>14788055</v>
      </c>
      <c r="N10" s="4">
        <v>44333454</v>
      </c>
      <c r="O10" s="4">
        <v>32081358</v>
      </c>
      <c r="P10" s="4">
        <v>865473</v>
      </c>
      <c r="Q10" s="4">
        <v>865280</v>
      </c>
      <c r="R10" s="2" t="s">
        <v>19</v>
      </c>
    </row>
    <row r="11" spans="1:18" x14ac:dyDescent="0.25">
      <c r="A11" s="6">
        <v>2030</v>
      </c>
      <c r="B11" s="5">
        <v>95.25</v>
      </c>
      <c r="C11" s="5">
        <v>63.85</v>
      </c>
      <c r="D11" s="5">
        <v>82.04</v>
      </c>
      <c r="E11" s="5">
        <v>27.32</v>
      </c>
      <c r="F11" s="5">
        <v>100.23</v>
      </c>
      <c r="H11" s="4">
        <v>33905743</v>
      </c>
      <c r="I11" s="4">
        <v>7261265</v>
      </c>
      <c r="J11" s="4">
        <v>5256464</v>
      </c>
      <c r="K11" s="4">
        <v>5134243</v>
      </c>
      <c r="L11" s="4">
        <v>16253771</v>
      </c>
      <c r="M11" s="4">
        <v>13418498</v>
      </c>
      <c r="N11" s="4">
        <v>42546031</v>
      </c>
      <c r="O11" s="4">
        <v>27678034</v>
      </c>
      <c r="P11" s="4">
        <v>746683</v>
      </c>
      <c r="Q11" s="4">
        <v>746875</v>
      </c>
      <c r="R11" s="2" t="s">
        <v>19</v>
      </c>
    </row>
    <row r="12" spans="1:18" x14ac:dyDescent="0.25">
      <c r="A12" s="6">
        <v>2031</v>
      </c>
      <c r="B12" s="5">
        <v>90.17</v>
      </c>
      <c r="C12" s="5">
        <v>67.040000000000006</v>
      </c>
      <c r="D12" s="5">
        <v>86.15</v>
      </c>
      <c r="E12" s="5">
        <v>28.69</v>
      </c>
      <c r="F12" s="5">
        <v>105.24</v>
      </c>
      <c r="H12" s="4">
        <v>31365142</v>
      </c>
      <c r="I12" s="4">
        <v>6637375</v>
      </c>
      <c r="J12" s="4">
        <v>4932744</v>
      </c>
      <c r="K12" s="4">
        <v>4801945</v>
      </c>
      <c r="L12" s="4">
        <v>14993078</v>
      </c>
      <c r="M12" s="4">
        <v>12353931</v>
      </c>
      <c r="N12" s="4">
        <v>40737212</v>
      </c>
      <c r="O12" s="4">
        <v>26482846</v>
      </c>
      <c r="P12" s="4">
        <v>714440</v>
      </c>
      <c r="Q12" s="4">
        <v>714101</v>
      </c>
      <c r="R12" s="2" t="s">
        <v>19</v>
      </c>
    </row>
    <row r="13" spans="1:18" x14ac:dyDescent="0.25">
      <c r="A13" s="6">
        <v>2032</v>
      </c>
      <c r="B13" s="5">
        <v>90.87</v>
      </c>
      <c r="C13" s="5">
        <v>70.400000000000006</v>
      </c>
      <c r="D13" s="5">
        <v>90.45</v>
      </c>
      <c r="E13" s="5">
        <v>30.11</v>
      </c>
      <c r="F13" s="5">
        <v>110.5</v>
      </c>
      <c r="H13" s="4">
        <v>28981658</v>
      </c>
      <c r="I13" s="4">
        <v>6047991</v>
      </c>
      <c r="J13" s="4">
        <v>4622529</v>
      </c>
      <c r="K13" s="4">
        <v>4493902</v>
      </c>
      <c r="L13" s="4">
        <v>13817236</v>
      </c>
      <c r="M13" s="4">
        <v>11344785</v>
      </c>
      <c r="N13" s="4">
        <v>38876018</v>
      </c>
      <c r="O13" s="4">
        <v>25287658</v>
      </c>
      <c r="P13" s="4">
        <v>682196</v>
      </c>
      <c r="Q13" s="4">
        <v>682535</v>
      </c>
      <c r="R13" s="2" t="s">
        <v>19</v>
      </c>
    </row>
    <row r="14" spans="1:18" x14ac:dyDescent="0.25">
      <c r="A14" s="6">
        <v>2033</v>
      </c>
      <c r="B14" s="5">
        <v>95.21</v>
      </c>
      <c r="C14" s="5">
        <v>73.91</v>
      </c>
      <c r="D14" s="5">
        <v>94.98</v>
      </c>
      <c r="E14" s="5">
        <v>31.62</v>
      </c>
      <c r="F14" s="5">
        <v>116.03</v>
      </c>
      <c r="H14" s="4">
        <v>26793635</v>
      </c>
      <c r="I14" s="4">
        <v>5500540</v>
      </c>
      <c r="J14" s="4">
        <v>4307624</v>
      </c>
      <c r="K14" s="4">
        <v>4225889</v>
      </c>
      <c r="L14" s="4">
        <v>12759583</v>
      </c>
      <c r="M14" s="4">
        <v>10390404</v>
      </c>
      <c r="N14" s="4">
        <v>37125878</v>
      </c>
      <c r="O14" s="4">
        <v>24092471</v>
      </c>
      <c r="P14" s="4">
        <v>649953</v>
      </c>
      <c r="Q14" s="4">
        <v>649953</v>
      </c>
      <c r="R14" s="2" t="s">
        <v>19</v>
      </c>
    </row>
    <row r="15" spans="1:18" x14ac:dyDescent="0.25">
      <c r="A15" s="6">
        <v>2034</v>
      </c>
      <c r="B15" s="5">
        <v>97.79</v>
      </c>
      <c r="C15" s="5">
        <v>77.61</v>
      </c>
      <c r="D15" s="5">
        <v>99.73</v>
      </c>
      <c r="E15" s="5">
        <v>33.200000000000003</v>
      </c>
      <c r="F15" s="5">
        <v>121.83</v>
      </c>
      <c r="H15" s="4">
        <v>24637756</v>
      </c>
      <c r="I15" s="4">
        <v>4983527</v>
      </c>
      <c r="J15" s="4">
        <v>3987465</v>
      </c>
      <c r="K15" s="4">
        <v>3938606</v>
      </c>
      <c r="L15" s="4">
        <v>11728158</v>
      </c>
      <c r="M15" s="4">
        <v>9460928</v>
      </c>
      <c r="N15" s="4">
        <v>35292279</v>
      </c>
      <c r="O15" s="4">
        <v>22897283</v>
      </c>
      <c r="P15" s="4">
        <v>617710</v>
      </c>
      <c r="Q15" s="2" t="s">
        <v>19</v>
      </c>
      <c r="R15" s="2" t="s">
        <v>19</v>
      </c>
    </row>
    <row r="16" spans="1:18" x14ac:dyDescent="0.25">
      <c r="A16" s="6">
        <v>2035</v>
      </c>
      <c r="B16" s="5">
        <v>64.56</v>
      </c>
      <c r="C16" s="5">
        <v>81.489999999999995</v>
      </c>
      <c r="D16" s="5">
        <v>104.71</v>
      </c>
      <c r="E16" s="5">
        <v>34.86</v>
      </c>
      <c r="F16" s="5">
        <v>127.92</v>
      </c>
      <c r="H16" s="4">
        <v>22719745</v>
      </c>
      <c r="I16" s="4">
        <v>4530915</v>
      </c>
      <c r="J16" s="4">
        <v>3662372</v>
      </c>
      <c r="K16" s="4">
        <v>3712502</v>
      </c>
      <c r="L16" s="4">
        <v>10813957</v>
      </c>
      <c r="M16" s="4">
        <v>8611642</v>
      </c>
      <c r="N16" s="4">
        <v>33548365</v>
      </c>
      <c r="O16" s="4">
        <v>21702095</v>
      </c>
      <c r="P16" s="2" t="s">
        <v>19</v>
      </c>
      <c r="Q16" s="2" t="s">
        <v>19</v>
      </c>
      <c r="R16" s="2" t="s">
        <v>19</v>
      </c>
    </row>
    <row r="17" spans="1:18" x14ac:dyDescent="0.25">
      <c r="A17" s="6">
        <v>2036</v>
      </c>
      <c r="B17" s="5">
        <v>58.82</v>
      </c>
      <c r="C17" s="5">
        <v>85.57</v>
      </c>
      <c r="D17" s="5">
        <v>109.95</v>
      </c>
      <c r="E17" s="5">
        <v>36.6</v>
      </c>
      <c r="F17" s="5">
        <v>134.32</v>
      </c>
      <c r="H17" s="4">
        <v>20536734</v>
      </c>
      <c r="I17" s="4">
        <v>4194310</v>
      </c>
      <c r="J17" s="4">
        <v>3316312</v>
      </c>
      <c r="K17" s="4">
        <v>3305101</v>
      </c>
      <c r="L17" s="4">
        <v>9721011</v>
      </c>
      <c r="M17" s="4">
        <v>7838093</v>
      </c>
      <c r="N17" s="4">
        <v>31495134</v>
      </c>
      <c r="O17" s="4">
        <v>20506907</v>
      </c>
      <c r="P17" s="2" t="s">
        <v>19</v>
      </c>
      <c r="Q17" s="2" t="s">
        <v>19</v>
      </c>
      <c r="R17" s="2" t="s">
        <v>19</v>
      </c>
    </row>
    <row r="18" spans="1:18" x14ac:dyDescent="0.25">
      <c r="A18" s="6">
        <v>2037</v>
      </c>
      <c r="B18" s="5">
        <v>58.96</v>
      </c>
      <c r="C18" s="5">
        <v>89.84</v>
      </c>
      <c r="D18" s="5">
        <v>115.44</v>
      </c>
      <c r="E18" s="5">
        <v>38.43</v>
      </c>
      <c r="F18" s="5">
        <v>141.04</v>
      </c>
      <c r="H18" s="4">
        <v>18422931</v>
      </c>
      <c r="I18" s="4">
        <v>3963592</v>
      </c>
      <c r="J18" s="4">
        <v>2969775</v>
      </c>
      <c r="K18" s="4">
        <v>2873270</v>
      </c>
      <c r="L18" s="4">
        <v>8616293</v>
      </c>
      <c r="M18" s="4">
        <v>7178011</v>
      </c>
      <c r="N18" s="4">
        <v>29391857</v>
      </c>
      <c r="O18" s="4">
        <v>19311719</v>
      </c>
      <c r="P18" s="2" t="s">
        <v>19</v>
      </c>
      <c r="Q18" s="2" t="s">
        <v>19</v>
      </c>
      <c r="R18" s="2" t="s">
        <v>19</v>
      </c>
    </row>
    <row r="19" spans="1:18" x14ac:dyDescent="0.25">
      <c r="A19" s="6">
        <v>2038</v>
      </c>
      <c r="B19" s="5">
        <v>60.06</v>
      </c>
      <c r="C19" s="5">
        <v>94.33</v>
      </c>
      <c r="D19" s="5">
        <v>121.21</v>
      </c>
      <c r="E19" s="5">
        <v>40.35</v>
      </c>
      <c r="F19" s="5">
        <v>148.08000000000001</v>
      </c>
      <c r="H19" s="4">
        <v>16305113</v>
      </c>
      <c r="I19" s="4">
        <v>3731243</v>
      </c>
      <c r="J19" s="4">
        <v>2617608</v>
      </c>
      <c r="K19" s="4">
        <v>2437905</v>
      </c>
      <c r="L19" s="4">
        <v>7518357</v>
      </c>
      <c r="M19" s="4">
        <v>6510579</v>
      </c>
      <c r="N19" s="4">
        <v>27150918</v>
      </c>
      <c r="O19" s="4">
        <v>18116531</v>
      </c>
      <c r="P19" s="2" t="s">
        <v>19</v>
      </c>
      <c r="Q19" s="2" t="s">
        <v>19</v>
      </c>
      <c r="R19" s="2" t="s">
        <v>19</v>
      </c>
    </row>
    <row r="20" spans="1:18" x14ac:dyDescent="0.25">
      <c r="A20" s="6">
        <v>2039</v>
      </c>
      <c r="B20" s="5">
        <v>46.48</v>
      </c>
      <c r="C20" s="5">
        <v>99.05</v>
      </c>
      <c r="D20" s="5">
        <v>127.27</v>
      </c>
      <c r="E20" s="5">
        <v>42.38</v>
      </c>
      <c r="F20" s="5">
        <v>155.49</v>
      </c>
      <c r="H20" s="4">
        <v>14506034</v>
      </c>
      <c r="I20" s="4">
        <v>3551946</v>
      </c>
      <c r="J20" s="4">
        <v>2259910</v>
      </c>
      <c r="K20" s="4">
        <v>2176553</v>
      </c>
      <c r="L20" s="4">
        <v>6517625</v>
      </c>
      <c r="M20" s="4">
        <v>5903916</v>
      </c>
      <c r="N20" s="4">
        <v>24950546</v>
      </c>
      <c r="O20" s="4">
        <v>16921344</v>
      </c>
      <c r="P20" s="2" t="s">
        <v>19</v>
      </c>
      <c r="Q20" s="2" t="s">
        <v>19</v>
      </c>
      <c r="R20" s="2" t="s">
        <v>19</v>
      </c>
    </row>
    <row r="21" spans="1:18" x14ac:dyDescent="0.25">
      <c r="A21" s="6">
        <v>2040</v>
      </c>
      <c r="B21" s="5">
        <v>44.49</v>
      </c>
      <c r="C21" s="5">
        <v>104</v>
      </c>
      <c r="D21" s="5">
        <v>133.63</v>
      </c>
      <c r="E21" s="5">
        <v>44.49</v>
      </c>
      <c r="F21" s="5">
        <v>163.27000000000001</v>
      </c>
      <c r="H21" s="4">
        <v>12815352</v>
      </c>
      <c r="I21" s="4">
        <v>3399056</v>
      </c>
      <c r="J21" s="4">
        <v>1896681</v>
      </c>
      <c r="K21" s="4">
        <v>1933556</v>
      </c>
      <c r="L21" s="4">
        <v>5586059</v>
      </c>
      <c r="M21" s="4">
        <v>5319865</v>
      </c>
      <c r="N21" s="4">
        <v>22709819</v>
      </c>
      <c r="O21" s="4">
        <v>15726156</v>
      </c>
      <c r="P21" s="2" t="s">
        <v>19</v>
      </c>
      <c r="Q21" s="2" t="s">
        <v>19</v>
      </c>
      <c r="R21" s="4">
        <v>-742930</v>
      </c>
    </row>
    <row r="22" spans="1:18" x14ac:dyDescent="0.25">
      <c r="A22" s="6">
        <v>2041</v>
      </c>
      <c r="B22" s="5">
        <v>46.72</v>
      </c>
      <c r="C22" s="5">
        <v>109.2</v>
      </c>
      <c r="D22" s="5">
        <v>140.32</v>
      </c>
      <c r="E22" s="5">
        <v>46.72</v>
      </c>
      <c r="F22" s="5">
        <v>171.43</v>
      </c>
      <c r="H22" s="4">
        <v>11282224</v>
      </c>
      <c r="I22" s="4">
        <v>3239483</v>
      </c>
      <c r="J22" s="4">
        <v>1527591</v>
      </c>
      <c r="K22" s="4">
        <v>1766189</v>
      </c>
      <c r="L22" s="4">
        <v>4748961</v>
      </c>
      <c r="M22" s="4">
        <v>4740492</v>
      </c>
      <c r="N22" s="4">
        <v>20802497</v>
      </c>
      <c r="O22" s="4">
        <v>14530968</v>
      </c>
      <c r="P22" s="2" t="s">
        <v>19</v>
      </c>
      <c r="Q22" s="2" t="s">
        <v>19</v>
      </c>
      <c r="R22" s="4">
        <v>-2590649</v>
      </c>
    </row>
    <row r="23" spans="1:18" x14ac:dyDescent="0.25">
      <c r="A23" s="6">
        <v>2042</v>
      </c>
      <c r="B23" s="5">
        <v>49.05</v>
      </c>
      <c r="C23" s="5">
        <v>114.66</v>
      </c>
      <c r="D23" s="5">
        <v>147.34</v>
      </c>
      <c r="E23" s="5">
        <v>49.05</v>
      </c>
      <c r="F23" s="5">
        <v>180</v>
      </c>
      <c r="H23" s="4">
        <v>9789480</v>
      </c>
      <c r="I23" s="4">
        <v>3074584</v>
      </c>
      <c r="J23" s="4">
        <v>1153276</v>
      </c>
      <c r="K23" s="4">
        <v>1588147</v>
      </c>
      <c r="L23" s="4">
        <v>3973473</v>
      </c>
      <c r="M23" s="4">
        <v>4157731</v>
      </c>
      <c r="N23" s="4">
        <v>19072717</v>
      </c>
      <c r="O23" s="4">
        <v>13335780</v>
      </c>
      <c r="P23" s="2" t="s">
        <v>19</v>
      </c>
      <c r="Q23" s="2" t="s">
        <v>19</v>
      </c>
      <c r="R23" s="4">
        <v>-2503670</v>
      </c>
    </row>
    <row r="24" spans="1:18" x14ac:dyDescent="0.25">
      <c r="A24" s="6">
        <v>2043</v>
      </c>
      <c r="B24" s="5">
        <v>51.5</v>
      </c>
      <c r="C24" s="5">
        <v>120.39</v>
      </c>
      <c r="D24" s="5">
        <v>154.69999999999999</v>
      </c>
      <c r="E24" s="5">
        <v>51.5</v>
      </c>
      <c r="F24" s="5">
        <v>189</v>
      </c>
      <c r="H24" s="4">
        <v>8391689</v>
      </c>
      <c r="I24" s="4">
        <v>2922199</v>
      </c>
      <c r="J24" s="4">
        <v>773906</v>
      </c>
      <c r="K24" s="4">
        <v>1416212</v>
      </c>
      <c r="L24" s="4">
        <v>3279371</v>
      </c>
      <c r="M24" s="4">
        <v>3590168</v>
      </c>
      <c r="N24" s="4">
        <v>17461103</v>
      </c>
      <c r="O24" s="4">
        <v>11763164</v>
      </c>
      <c r="P24" s="2" t="s">
        <v>19</v>
      </c>
      <c r="Q24" s="2" t="s">
        <v>19</v>
      </c>
      <c r="R24" s="4">
        <v>-4601305</v>
      </c>
    </row>
    <row r="25" spans="1:18" x14ac:dyDescent="0.25">
      <c r="A25" s="6">
        <v>2044</v>
      </c>
      <c r="B25" s="5">
        <v>54.08</v>
      </c>
      <c r="C25" s="5">
        <v>126.42</v>
      </c>
      <c r="D25" s="5">
        <v>162.43</v>
      </c>
      <c r="E25" s="5">
        <v>54.08</v>
      </c>
      <c r="F25" s="5">
        <v>198.46</v>
      </c>
      <c r="H25" s="4">
        <v>7087132</v>
      </c>
      <c r="I25" s="4">
        <v>2780921</v>
      </c>
      <c r="J25" s="4">
        <v>389463</v>
      </c>
      <c r="K25" s="4">
        <v>1238581</v>
      </c>
      <c r="L25" s="4">
        <v>2678168</v>
      </c>
      <c r="M25" s="4">
        <v>3035732</v>
      </c>
      <c r="N25" s="4">
        <v>15917890</v>
      </c>
      <c r="O25" s="4">
        <v>10190549</v>
      </c>
      <c r="P25" s="2" t="s">
        <v>19</v>
      </c>
      <c r="Q25" s="2" t="s">
        <v>19</v>
      </c>
      <c r="R25" s="4">
        <v>-3545962</v>
      </c>
    </row>
    <row r="26" spans="1:18" x14ac:dyDescent="0.25">
      <c r="A26" s="6">
        <v>2045</v>
      </c>
      <c r="B26" s="5">
        <v>56.78</v>
      </c>
      <c r="C26" s="5">
        <v>132.74</v>
      </c>
      <c r="D26" s="5">
        <v>170.56</v>
      </c>
      <c r="E26" s="5">
        <v>56.78</v>
      </c>
      <c r="F26" s="5">
        <v>208.37</v>
      </c>
      <c r="H26" s="4">
        <v>5881950</v>
      </c>
      <c r="I26" s="4">
        <v>2650576</v>
      </c>
      <c r="J26" s="2" t="s">
        <v>19</v>
      </c>
      <c r="K26" s="4">
        <v>1065122</v>
      </c>
      <c r="L26" s="4">
        <v>2166253</v>
      </c>
      <c r="M26" s="4">
        <v>2494737</v>
      </c>
      <c r="N26" s="4">
        <v>14442484</v>
      </c>
      <c r="O26" s="4">
        <v>8617933</v>
      </c>
      <c r="P26" s="2" t="s">
        <v>19</v>
      </c>
      <c r="Q26" s="2" t="s">
        <v>19</v>
      </c>
      <c r="R26" s="4">
        <v>-2342603</v>
      </c>
    </row>
    <row r="27" spans="1:18" x14ac:dyDescent="0.25">
      <c r="A27" s="6">
        <v>2046</v>
      </c>
      <c r="B27" s="5">
        <v>59.62</v>
      </c>
      <c r="C27" s="5">
        <v>139.38</v>
      </c>
      <c r="D27" s="5">
        <v>179.09</v>
      </c>
      <c r="E27" s="5">
        <v>59.62</v>
      </c>
      <c r="F27" s="5">
        <v>218.8</v>
      </c>
      <c r="H27" s="4">
        <v>5151299</v>
      </c>
      <c r="I27" s="4">
        <v>2535706</v>
      </c>
      <c r="J27" s="2" t="s">
        <v>19</v>
      </c>
      <c r="K27" s="4">
        <v>874682</v>
      </c>
      <c r="L27" s="4">
        <v>1740910</v>
      </c>
      <c r="M27" s="4">
        <v>2383564</v>
      </c>
      <c r="N27" s="4">
        <v>13409501</v>
      </c>
      <c r="O27" s="4">
        <v>7045318</v>
      </c>
      <c r="P27" s="2" t="s">
        <v>19</v>
      </c>
      <c r="Q27" s="2" t="s">
        <v>19</v>
      </c>
      <c r="R27" s="4">
        <v>-661545</v>
      </c>
    </row>
    <row r="28" spans="1:18" x14ac:dyDescent="0.25">
      <c r="A28" s="6">
        <v>2047</v>
      </c>
      <c r="B28" s="5">
        <v>63.23</v>
      </c>
      <c r="C28" s="5">
        <v>146.34</v>
      </c>
      <c r="D28" s="5">
        <v>188.04</v>
      </c>
      <c r="E28" s="5">
        <v>62.61</v>
      </c>
      <c r="F28" s="5">
        <v>229.73</v>
      </c>
      <c r="H28" s="4">
        <v>4492155</v>
      </c>
      <c r="I28" s="4">
        <v>2433093</v>
      </c>
      <c r="J28" s="2" t="s">
        <v>19</v>
      </c>
      <c r="K28" s="4">
        <v>703635</v>
      </c>
      <c r="L28" s="4">
        <v>1355426</v>
      </c>
      <c r="M28" s="4">
        <v>2287108</v>
      </c>
      <c r="N28" s="4">
        <v>12371031</v>
      </c>
      <c r="O28" s="4">
        <v>5472702</v>
      </c>
      <c r="P28" s="2" t="s">
        <v>19</v>
      </c>
      <c r="Q28" s="2" t="s">
        <v>19</v>
      </c>
      <c r="R28" s="2" t="s">
        <v>19</v>
      </c>
    </row>
    <row r="29" spans="1:18" x14ac:dyDescent="0.25">
      <c r="A29" s="6">
        <v>2048</v>
      </c>
      <c r="B29" s="5">
        <v>66.97</v>
      </c>
      <c r="C29" s="5">
        <v>153.66</v>
      </c>
      <c r="D29" s="5">
        <v>197.44</v>
      </c>
      <c r="E29" s="5">
        <v>65.739999999999995</v>
      </c>
      <c r="F29" s="5">
        <v>241.22</v>
      </c>
      <c r="H29" s="4">
        <v>3925541</v>
      </c>
      <c r="I29" s="4">
        <v>2337409</v>
      </c>
      <c r="J29" s="2" t="s">
        <v>19</v>
      </c>
      <c r="K29" s="4">
        <v>562815</v>
      </c>
      <c r="L29" s="4">
        <v>1025316</v>
      </c>
      <c r="M29" s="4">
        <v>2197164</v>
      </c>
      <c r="N29" s="4">
        <v>11357658</v>
      </c>
      <c r="O29" s="4">
        <v>3900087</v>
      </c>
      <c r="P29" s="2" t="s">
        <v>19</v>
      </c>
      <c r="Q29" s="2" t="s">
        <v>19</v>
      </c>
      <c r="R29" s="2" t="s">
        <v>19</v>
      </c>
    </row>
    <row r="30" spans="1:18" x14ac:dyDescent="0.25">
      <c r="A30" s="6">
        <v>2049</v>
      </c>
      <c r="B30" s="5">
        <v>72.39</v>
      </c>
      <c r="C30" s="5">
        <v>161.35</v>
      </c>
      <c r="D30" s="5">
        <v>207.31</v>
      </c>
      <c r="E30" s="5">
        <v>69.03</v>
      </c>
      <c r="F30" s="5">
        <v>253.28</v>
      </c>
      <c r="H30" s="4">
        <v>3462539</v>
      </c>
      <c r="I30" s="4">
        <v>2246651</v>
      </c>
      <c r="J30" s="2" t="s">
        <v>19</v>
      </c>
      <c r="K30" s="4">
        <v>438152</v>
      </c>
      <c r="L30" s="4">
        <v>777736</v>
      </c>
      <c r="M30" s="4">
        <v>2111852</v>
      </c>
      <c r="N30" s="4">
        <v>10470058</v>
      </c>
      <c r="O30" s="4">
        <v>2327471</v>
      </c>
      <c r="P30" s="2" t="s">
        <v>19</v>
      </c>
      <c r="Q30" s="2" t="s">
        <v>19</v>
      </c>
      <c r="R30" s="2" t="s">
        <v>19</v>
      </c>
    </row>
    <row r="31" spans="1:18" x14ac:dyDescent="0.25">
      <c r="A31" s="6">
        <v>2050</v>
      </c>
      <c r="B31" s="5">
        <v>81.599999999999994</v>
      </c>
      <c r="C31" s="5">
        <v>169.41</v>
      </c>
      <c r="D31" s="5">
        <v>217.68</v>
      </c>
      <c r="E31" s="5">
        <v>72.48</v>
      </c>
      <c r="F31" s="5">
        <v>265.95</v>
      </c>
      <c r="H31" s="4">
        <v>3098033</v>
      </c>
      <c r="I31" s="4">
        <v>2166385</v>
      </c>
      <c r="J31" s="2" t="s">
        <v>19</v>
      </c>
      <c r="K31" s="4">
        <v>334675</v>
      </c>
      <c r="L31" s="4">
        <v>596974</v>
      </c>
      <c r="M31" s="4">
        <v>2036402</v>
      </c>
      <c r="N31" s="4">
        <v>9721375</v>
      </c>
      <c r="O31" s="4">
        <v>754855</v>
      </c>
      <c r="P31" s="2" t="s">
        <v>19</v>
      </c>
      <c r="Q31" s="2" t="s">
        <v>19</v>
      </c>
      <c r="R31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Charts</vt:lpstr>
      </vt:variant>
      <vt:variant>
        <vt:i4>1</vt:i4>
      </vt:variant>
    </vt:vector>
  </HeadingPairs>
  <TitlesOfParts>
    <vt:vector size="31" baseType="lpstr">
      <vt:lpstr>Instructions</vt:lpstr>
      <vt:lpstr>Other</vt:lpstr>
      <vt:lpstr>3 Scenarios</vt:lpstr>
      <vt:lpstr>New Option (2)</vt:lpstr>
      <vt:lpstr>New Option</vt:lpstr>
      <vt:lpstr>Original Forecast</vt:lpstr>
      <vt:lpstr>Proposed Rule (2030 FL)</vt:lpstr>
      <vt:lpstr>Proposed Linkage (2025)</vt:lpstr>
      <vt:lpstr>No Frontload</vt:lpstr>
      <vt:lpstr>Frontload 2026</vt:lpstr>
      <vt:lpstr>Frontload 2040</vt:lpstr>
      <vt:lpstr>Frontload 2050</vt:lpstr>
      <vt:lpstr>Linkage 2027</vt:lpstr>
      <vt:lpstr>Linkage 2030</vt:lpstr>
      <vt:lpstr>Linkage 2025 Alt</vt:lpstr>
      <vt:lpstr>Linkage 2025 Alt2</vt:lpstr>
      <vt:lpstr>No Frontload No Celing</vt:lpstr>
      <vt:lpstr>No Frontload No Floor</vt:lpstr>
      <vt:lpstr>No Frontload No Controls</vt:lpstr>
      <vt:lpstr>No Frontload Policy</vt:lpstr>
      <vt:lpstr>No Frontload SF</vt:lpstr>
      <vt:lpstr>No Frontload LF</vt:lpstr>
      <vt:lpstr>No Frontload HFSS</vt:lpstr>
      <vt:lpstr>No Frontload LFSS</vt:lpstr>
      <vt:lpstr>No Frontload LFSHR</vt:lpstr>
      <vt:lpstr>No Frontloading HFSHR</vt:lpstr>
      <vt:lpstr>No Frontloading SPSD</vt:lpstr>
      <vt:lpstr>No Frontload FPSD</vt:lpstr>
      <vt:lpstr>No Frontload STSD</vt:lpstr>
      <vt:lpstr>No Frontloading FTSD</vt:lpstr>
      <vt:lpstr>Chart1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Kropelnicki, Ben</dc:creator>
  <cp:keywords/>
  <dc:description/>
  <cp:lastModifiedBy>Pardee, Tom</cp:lastModifiedBy>
  <cp:revision/>
  <dcterms:created xsi:type="dcterms:W3CDTF">2022-06-27T19:16:11Z</dcterms:created>
  <dcterms:modified xsi:type="dcterms:W3CDTF">2022-09-23T15:54:02Z</dcterms:modified>
  <cp:category/>
  <cp:contentStatus/>
</cp:coreProperties>
</file>