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2026\2026 WA PBR Metrics\"/>
    </mc:Choice>
  </mc:AlternateContent>
  <xr:revisionPtr revIDLastSave="0" documentId="8_{96793DB6-A248-4DA4-B2DA-98603EB944A7}" xr6:coauthVersionLast="47" xr6:coauthVersionMax="47" xr10:uidLastSave="{00000000-0000-0000-0000-000000000000}"/>
  <bookViews>
    <workbookView xWindow="-98" yWindow="-98" windowWidth="21795" windowHeight="13875" tabRatio="855" xr2:uid="{A495DFCE-4103-4234-98BC-A93BFA99F258}"/>
  </bookViews>
  <sheets>
    <sheet name="Op Eff &amp; Earnings Metrics"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9" i="5" l="1"/>
  <c r="AH21" i="5"/>
  <c r="Z26" i="5"/>
  <c r="Z19" i="5"/>
  <c r="Z15" i="5"/>
  <c r="Z10" i="5"/>
  <c r="Z5" i="5"/>
  <c r="R27" i="5"/>
  <c r="R25" i="5" s="1"/>
  <c r="J27" i="5"/>
  <c r="J25" i="5"/>
  <c r="J18" i="5"/>
  <c r="J17" i="5" s="1"/>
  <c r="J14" i="5"/>
  <c r="J13" i="5" s="1"/>
  <c r="J11" i="5"/>
  <c r="J8" i="5" s="1"/>
  <c r="J3" i="5"/>
  <c r="AG29" i="5"/>
  <c r="AF29" i="5"/>
  <c r="AE29" i="5"/>
  <c r="AD29" i="5"/>
  <c r="AC29" i="5"/>
  <c r="AB29" i="5"/>
  <c r="O27" i="5"/>
  <c r="O25" i="5" s="1"/>
  <c r="N27" i="5"/>
  <c r="N25" i="5" s="1"/>
  <c r="M27" i="5"/>
  <c r="M25" i="5" s="1"/>
  <c r="L27" i="5"/>
  <c r="L25" i="5" s="1"/>
  <c r="I27" i="5"/>
  <c r="I25" i="5" s="1"/>
  <c r="H27" i="5"/>
  <c r="H25" i="5" s="1"/>
  <c r="G27" i="5"/>
  <c r="G25" i="5" s="1"/>
  <c r="F27" i="5"/>
  <c r="F25" i="5" s="1"/>
  <c r="E27" i="5"/>
  <c r="E25" i="5" s="1"/>
  <c r="D27" i="5"/>
  <c r="D25" i="5" s="1"/>
  <c r="Y26" i="5"/>
  <c r="X26" i="5"/>
  <c r="W26" i="5"/>
  <c r="V26" i="5"/>
  <c r="U26" i="5"/>
  <c r="T26" i="5"/>
  <c r="AG21" i="5"/>
  <c r="AF21" i="5"/>
  <c r="AE21" i="5"/>
  <c r="AD21" i="5"/>
  <c r="AC21" i="5"/>
  <c r="AB21" i="5"/>
  <c r="Y19" i="5"/>
  <c r="X19" i="5"/>
  <c r="W19" i="5"/>
  <c r="V19" i="5"/>
  <c r="U19" i="5"/>
  <c r="T19" i="5"/>
  <c r="O18" i="5"/>
  <c r="O17" i="5" s="1"/>
  <c r="N18" i="5"/>
  <c r="N17" i="5" s="1"/>
  <c r="M18" i="5"/>
  <c r="M17" i="5" s="1"/>
  <c r="L18" i="5"/>
  <c r="L17" i="5" s="1"/>
  <c r="I18" i="5"/>
  <c r="I17" i="5" s="1"/>
  <c r="H18" i="5"/>
  <c r="H17" i="5" s="1"/>
  <c r="G18" i="5"/>
  <c r="G17" i="5" s="1"/>
  <c r="F18" i="5"/>
  <c r="F17" i="5" s="1"/>
  <c r="E18" i="5"/>
  <c r="E17" i="5" s="1"/>
  <c r="D18" i="5"/>
  <c r="D17" i="5" s="1"/>
  <c r="Y15" i="5"/>
  <c r="W15" i="5"/>
  <c r="V15" i="5"/>
  <c r="U15" i="5"/>
  <c r="T15" i="5"/>
  <c r="H15" i="5"/>
  <c r="X15" i="5" s="1"/>
  <c r="O14" i="5"/>
  <c r="O13" i="5" s="1"/>
  <c r="N14" i="5"/>
  <c r="N13" i="5" s="1"/>
  <c r="M14" i="5"/>
  <c r="U14" i="5" s="1"/>
  <c r="U13" i="5" s="1"/>
  <c r="L14" i="5"/>
  <c r="I14" i="5"/>
  <c r="H14" i="5"/>
  <c r="G14" i="5"/>
  <c r="G13" i="5" s="1"/>
  <c r="F14" i="5"/>
  <c r="F13" i="5" s="1"/>
  <c r="E14" i="5"/>
  <c r="D14" i="5"/>
  <c r="D13" i="5" s="1"/>
  <c r="E13" i="5"/>
  <c r="O11" i="5"/>
  <c r="N11" i="5"/>
  <c r="M11" i="5"/>
  <c r="L11" i="5"/>
  <c r="I11" i="5"/>
  <c r="I8" i="5" s="1"/>
  <c r="H11" i="5"/>
  <c r="H8" i="5" s="1"/>
  <c r="G11" i="5"/>
  <c r="G8" i="5" s="1"/>
  <c r="F11" i="5"/>
  <c r="F8" i="5" s="1"/>
  <c r="E11" i="5"/>
  <c r="D11" i="5"/>
  <c r="Y10" i="5"/>
  <c r="X10" i="5"/>
  <c r="W10" i="5"/>
  <c r="V10" i="5"/>
  <c r="U10" i="5"/>
  <c r="T10" i="5"/>
  <c r="O8" i="5"/>
  <c r="N8" i="5"/>
  <c r="M8" i="5"/>
  <c r="L8" i="5"/>
  <c r="W6" i="5"/>
  <c r="V6" i="5"/>
  <c r="U6" i="5"/>
  <c r="T6" i="5"/>
  <c r="Q6" i="5"/>
  <c r="Q11" i="5" s="1"/>
  <c r="P6" i="5"/>
  <c r="P11" i="5" s="1"/>
  <c r="Y5" i="5"/>
  <c r="X5" i="5"/>
  <c r="W5" i="5"/>
  <c r="V5" i="5"/>
  <c r="U5" i="5"/>
  <c r="T5" i="5"/>
  <c r="O3" i="5"/>
  <c r="N3" i="5"/>
  <c r="M3" i="5"/>
  <c r="L3" i="5"/>
  <c r="I3" i="5"/>
  <c r="H3" i="5"/>
  <c r="G3" i="5"/>
  <c r="F3" i="5"/>
  <c r="E3" i="5"/>
  <c r="D3" i="5"/>
  <c r="Z27" i="5" l="1"/>
  <c r="Z6" i="5"/>
  <c r="Z3" i="5" s="1"/>
  <c r="T14" i="5"/>
  <c r="T13" i="5" s="1"/>
  <c r="Z25" i="5"/>
  <c r="T11" i="5"/>
  <c r="R3" i="5"/>
  <c r="U11" i="5"/>
  <c r="H13" i="5"/>
  <c r="W3" i="5"/>
  <c r="R11" i="5"/>
  <c r="V3" i="5"/>
  <c r="R14" i="5"/>
  <c r="R13" i="5" s="1"/>
  <c r="R18" i="5"/>
  <c r="R17" i="5" s="1"/>
  <c r="W11" i="5"/>
  <c r="W8" i="5" s="1"/>
  <c r="I13" i="5"/>
  <c r="L13" i="5"/>
  <c r="M13" i="5"/>
  <c r="W18" i="5"/>
  <c r="W17" i="5" s="1"/>
  <c r="P27" i="5"/>
  <c r="P25" i="5" s="1"/>
  <c r="P14" i="5"/>
  <c r="P13" i="5" s="1"/>
  <c r="Q27" i="5"/>
  <c r="Q14" i="5"/>
  <c r="Q13" i="5" s="1"/>
  <c r="T27" i="5"/>
  <c r="T25" i="5" s="1"/>
  <c r="X6" i="5"/>
  <c r="X3" i="5" s="1"/>
  <c r="U18" i="5"/>
  <c r="U17" i="5" s="1"/>
  <c r="U27" i="5"/>
  <c r="U25" i="5" s="1"/>
  <c r="Y6" i="5"/>
  <c r="Y3" i="5" s="1"/>
  <c r="V18" i="5"/>
  <c r="V17" i="5" s="1"/>
  <c r="V27" i="5"/>
  <c r="V25" i="5" s="1"/>
  <c r="T3" i="5"/>
  <c r="D8" i="5"/>
  <c r="V11" i="5"/>
  <c r="V8" i="5" s="1"/>
  <c r="W27" i="5"/>
  <c r="W25" i="5" s="1"/>
  <c r="U3" i="5"/>
  <c r="E8" i="5"/>
  <c r="Q8" i="5"/>
  <c r="Y11" i="5"/>
  <c r="Y8" i="5" s="1"/>
  <c r="T8" i="5"/>
  <c r="U8" i="5"/>
  <c r="P8" i="5"/>
  <c r="X11" i="5"/>
  <c r="X8" i="5" s="1"/>
  <c r="P18" i="5"/>
  <c r="P3" i="5"/>
  <c r="V14" i="5"/>
  <c r="V13" i="5" s="1"/>
  <c r="Q18" i="5"/>
  <c r="Q3" i="5"/>
  <c r="W14" i="5"/>
  <c r="W13" i="5" s="1"/>
  <c r="T18" i="5"/>
  <c r="T17" i="5" s="1"/>
  <c r="Z14" i="5" l="1"/>
  <c r="Z13" i="5" s="1"/>
  <c r="R8" i="5"/>
  <c r="Z11" i="5"/>
  <c r="Z8" i="5" s="1"/>
  <c r="Z18" i="5"/>
  <c r="Z17" i="5" s="1"/>
  <c r="X14" i="5"/>
  <c r="X13" i="5" s="1"/>
  <c r="X27" i="5"/>
  <c r="X25" i="5" s="1"/>
  <c r="Y27" i="5"/>
  <c r="Y25" i="5" s="1"/>
  <c r="Q25" i="5"/>
  <c r="Y14" i="5"/>
  <c r="Y13" i="5" s="1"/>
  <c r="X18" i="5"/>
  <c r="X17" i="5" s="1"/>
  <c r="P17" i="5"/>
  <c r="Y18" i="5"/>
  <c r="Y17" i="5" s="1"/>
  <c r="Q17" i="5"/>
</calcChain>
</file>

<file path=xl/sharedStrings.xml><?xml version="1.0" encoding="utf-8"?>
<sst xmlns="http://schemas.openxmlformats.org/spreadsheetml/2006/main" count="272" uniqueCount="37">
  <si>
    <t>Washington Electric</t>
  </si>
  <si>
    <t>Washington Natural Gas</t>
  </si>
  <si>
    <t>Washington Total</t>
  </si>
  <si>
    <t>System</t>
  </si>
  <si>
    <t>1a)</t>
  </si>
  <si>
    <t>O&amp;M Expense/Operating Revenues (1)</t>
  </si>
  <si>
    <t>N/A</t>
  </si>
  <si>
    <t xml:space="preserve">   O&amp;M/A&amp;G Expenses</t>
  </si>
  <si>
    <t xml:space="preserve">   Operating Revenues</t>
  </si>
  <si>
    <t>1b)</t>
  </si>
  <si>
    <t xml:space="preserve">   All Expenses</t>
  </si>
  <si>
    <t>2)</t>
  </si>
  <si>
    <t>Operating Revenues/Rate Base (AMA) (2)</t>
  </si>
  <si>
    <t xml:space="preserve">   Rate Base (AMA) (Normalized)</t>
  </si>
  <si>
    <t>3)</t>
  </si>
  <si>
    <t>Operating Revenues/Rate Base (EOP) (2)</t>
  </si>
  <si>
    <t xml:space="preserve">   Rate Base (EOP) (Actual)</t>
  </si>
  <si>
    <t>4)</t>
  </si>
  <si>
    <t>Current Assets/Current Liabilities (3)</t>
  </si>
  <si>
    <t xml:space="preserve">   Current Assest</t>
  </si>
  <si>
    <t xml:space="preserve">   Current Liabilities</t>
  </si>
  <si>
    <t>5)</t>
  </si>
  <si>
    <t>Net Income/Operating Revenues (4)</t>
  </si>
  <si>
    <t xml:space="preserve">   Net Income (Normalized)</t>
  </si>
  <si>
    <t>6)</t>
  </si>
  <si>
    <t>Retained Earnings/Total Equity (5)</t>
  </si>
  <si>
    <t xml:space="preserve">   Retained Earnings</t>
  </si>
  <si>
    <t xml:space="preserve">   Total Equity</t>
  </si>
  <si>
    <t>NOTES</t>
  </si>
  <si>
    <t>N/A - Not Available</t>
  </si>
  <si>
    <t>Operational Efficiency</t>
  </si>
  <si>
    <r>
      <rPr>
        <b/>
        <u/>
        <sz val="11"/>
        <color theme="1"/>
        <rFont val="Calibri"/>
        <family val="2"/>
        <scheme val="minor"/>
      </rPr>
      <t>(1) Total O&amp;M/Operating Revenues</t>
    </r>
    <r>
      <rPr>
        <sz val="11"/>
        <color theme="1"/>
        <rFont val="Calibri"/>
        <family val="2"/>
        <scheme val="minor"/>
      </rPr>
      <t xml:space="preserve">
	-</t>
    </r>
    <r>
      <rPr>
        <b/>
        <u/>
        <sz val="11"/>
        <color theme="1"/>
        <rFont val="Calibri"/>
        <family val="2"/>
        <scheme val="minor"/>
      </rPr>
      <t>Total O&amp;M Expense</t>
    </r>
    <r>
      <rPr>
        <sz val="11"/>
        <color theme="1"/>
        <rFont val="Calibri"/>
        <family val="2"/>
        <scheme val="minor"/>
      </rPr>
      <t xml:space="preserve"> – Expenses will include actual O&amp;M Expenses, A&amp;G Expenses, less those accounts used in the power supply base/gas costs.  By removing power supply base costs/gas costs, the expenses are being stated at a “normalized” level.  
The Company also provides a second calculation of this ratio, including depreciation expense, property tax expense and regulatory deferral/amortizations.  This second calculation is being provided since operating revenues (denominator) covers all expenses, not just O&amp;M and A&amp;G expenses.
	-</t>
    </r>
    <r>
      <rPr>
        <b/>
        <u/>
        <sz val="11"/>
        <color theme="1"/>
        <rFont val="Calibri"/>
        <family val="2"/>
        <scheme val="minor"/>
      </rPr>
      <t xml:space="preserve">Operating Revenues </t>
    </r>
    <r>
      <rPr>
        <sz val="11"/>
        <color theme="1"/>
        <rFont val="Calibri"/>
        <family val="2"/>
        <scheme val="minor"/>
      </rPr>
      <t>– Operating revenues include actual revenues, less those revenues used in the power supply base/sales for resale.  By removing power supply base revenues/sales for resale, the revenues are being stated at a mostly “normalized” level.</t>
    </r>
  </si>
  <si>
    <t>Earnings</t>
  </si>
  <si>
    <r>
      <rPr>
        <b/>
        <u/>
        <sz val="11"/>
        <color theme="1"/>
        <rFont val="Calibri"/>
        <family val="2"/>
        <scheme val="minor"/>
      </rPr>
      <t>(3) Current Assets/Current Liabilities</t>
    </r>
    <r>
      <rPr>
        <sz val="11"/>
        <color theme="1"/>
        <rFont val="Calibri"/>
        <family val="2"/>
        <scheme val="minor"/>
      </rPr>
      <t xml:space="preserve">
	-System amounts provided for both current assets and current liabilities.  Most balance sheet accounts are maintained at a Company level.  The Company’s working capital calculation using the Investor Supplied Working Capital (ISWC) method for Washington operations does not isolate all current assets and current liabilities, therefore, the Washington ISWC data cannot be used for this purpose.  The ISWC calculation excludes any current assets/liabilities earning interest, are included in rate base, or not authorized to earn a return.  Also, certain long-term assets/liabilities are included in ISWC, by Commission order, including pension assets/liabilities.  </t>
    </r>
    <r>
      <rPr>
        <b/>
        <u/>
        <sz val="11"/>
        <color theme="1"/>
        <rFont val="Calibri"/>
        <family val="2"/>
        <scheme val="minor"/>
      </rPr>
      <t>Balances from FERC Form 1.</t>
    </r>
  </si>
  <si>
    <r>
      <rPr>
        <b/>
        <u/>
        <sz val="11"/>
        <color theme="1"/>
        <rFont val="Calibri"/>
        <family val="2"/>
        <scheme val="minor"/>
      </rPr>
      <t>(2) Operating Revenues/Rate Base</t>
    </r>
    <r>
      <rPr>
        <sz val="11"/>
        <color theme="1"/>
        <rFont val="Calibri"/>
        <family val="2"/>
        <scheme val="minor"/>
      </rPr>
      <t xml:space="preserve">
	-</t>
    </r>
    <r>
      <rPr>
        <b/>
        <u/>
        <sz val="11"/>
        <color theme="1"/>
        <rFont val="Calibri"/>
        <family val="2"/>
        <scheme val="minor"/>
      </rPr>
      <t>Operating Revenues</t>
    </r>
    <r>
      <rPr>
        <sz val="11"/>
        <color theme="1"/>
        <rFont val="Calibri"/>
        <family val="2"/>
        <scheme val="minor"/>
      </rPr>
      <t xml:space="preserve"> –Same as described above.
	-</t>
    </r>
    <r>
      <rPr>
        <b/>
        <u/>
        <sz val="11"/>
        <color theme="1"/>
        <rFont val="Calibri"/>
        <family val="2"/>
        <scheme val="minor"/>
      </rPr>
      <t>Rate Base</t>
    </r>
    <r>
      <rPr>
        <sz val="11"/>
        <color theme="1"/>
        <rFont val="Calibri"/>
        <family val="2"/>
        <scheme val="minor"/>
      </rPr>
      <t xml:space="preserve"> – </t>
    </r>
    <r>
      <rPr>
        <b/>
        <u/>
        <sz val="11"/>
        <color theme="1"/>
        <rFont val="Calibri"/>
        <family val="2"/>
        <scheme val="minor"/>
      </rPr>
      <t>AMA rate base provided on a normalized basis from Commission Basis Reports filed with the Commission annually</t>
    </r>
    <r>
      <rPr>
        <sz val="11"/>
        <color theme="1"/>
        <rFont val="Calibri"/>
        <family val="2"/>
        <scheme val="minor"/>
      </rPr>
      <t xml:space="preserve">.  Using normalized amounts provide the best match for the measure being calculated.  </t>
    </r>
    <r>
      <rPr>
        <u/>
        <sz val="11"/>
        <color theme="1"/>
        <rFont val="Calibri"/>
        <family val="2"/>
        <scheme val="minor"/>
      </rPr>
      <t>EOP rate base</t>
    </r>
    <r>
      <rPr>
        <sz val="11"/>
        <color theme="1"/>
        <rFont val="Calibri"/>
        <family val="2"/>
        <scheme val="minor"/>
      </rPr>
      <t xml:space="preserve"> provided on an actual basis as the Company does not compute a normalized balance at an EOP basis.</t>
    </r>
  </si>
  <si>
    <r>
      <rPr>
        <b/>
        <u/>
        <sz val="11"/>
        <color theme="1"/>
        <rFont val="Calibri"/>
        <family val="2"/>
        <scheme val="minor"/>
      </rPr>
      <t>(4) Net Income/Operating Revenue</t>
    </r>
    <r>
      <rPr>
        <sz val="11"/>
        <color theme="1"/>
        <rFont val="Calibri"/>
        <family val="2"/>
        <scheme val="minor"/>
      </rPr>
      <t xml:space="preserve">
	-</t>
    </r>
    <r>
      <rPr>
        <b/>
        <u/>
        <sz val="11"/>
        <color theme="1"/>
        <rFont val="Calibri"/>
        <family val="2"/>
        <scheme val="minor"/>
      </rPr>
      <t>Net-Income</t>
    </r>
    <r>
      <rPr>
        <sz val="11"/>
        <color theme="1"/>
        <rFont val="Calibri"/>
        <family val="2"/>
        <scheme val="minor"/>
      </rPr>
      <t xml:space="preserve"> – </t>
    </r>
    <r>
      <rPr>
        <b/>
        <u/>
        <sz val="11"/>
        <color theme="1"/>
        <rFont val="Calibri"/>
        <family val="2"/>
        <scheme val="minor"/>
      </rPr>
      <t>Net income provided on a normalized basis, from  Commission Basis Reports</t>
    </r>
    <r>
      <rPr>
        <sz val="11"/>
        <color theme="1"/>
        <rFont val="Calibri"/>
        <family val="2"/>
        <scheme val="minor"/>
      </rPr>
      <t xml:space="preserve"> filed with the Commission annually.  Using normalized amounts provide the best match for the measure being calculated.  Using normalized amounts removes the effects of the Energy Recovery Mechanism (ERM) deferral, which can fluctuate significantly from year-to-year.
	-</t>
    </r>
    <r>
      <rPr>
        <b/>
        <u/>
        <sz val="11"/>
        <color theme="1"/>
        <rFont val="Calibri"/>
        <family val="2"/>
        <scheme val="minor"/>
      </rPr>
      <t>Operating Revenues</t>
    </r>
    <r>
      <rPr>
        <sz val="11"/>
        <color theme="1"/>
        <rFont val="Calibri"/>
        <family val="2"/>
        <scheme val="minor"/>
      </rPr>
      <t xml:space="preserve"> –Same as described above.</t>
    </r>
  </si>
  <si>
    <r>
      <rPr>
        <b/>
        <u/>
        <sz val="11"/>
        <color theme="1"/>
        <rFont val="Calibri"/>
        <family val="2"/>
        <scheme val="minor"/>
      </rPr>
      <t>(5) Retained Earnings/Total Equity</t>
    </r>
    <r>
      <rPr>
        <sz val="11"/>
        <color theme="1"/>
        <rFont val="Calibri"/>
        <family val="2"/>
        <scheme val="minor"/>
      </rPr>
      <t xml:space="preserve">
	-System amounts provided for both retained earnings and total equity.  This data is not maintained at a jurisdictional level.  </t>
    </r>
    <r>
      <rPr>
        <b/>
        <u/>
        <sz val="11"/>
        <color theme="1"/>
        <rFont val="Calibri"/>
        <family val="2"/>
        <scheme val="minor"/>
      </rPr>
      <t>Retained Earnings balances from FERC Form 1</t>
    </r>
    <r>
      <rPr>
        <sz val="11"/>
        <color theme="1"/>
        <rFont val="Calibri"/>
        <family val="2"/>
        <scheme val="minor"/>
      </rPr>
      <t xml:space="preserve">, Line 11, excluding subsidiaries. Total Equity is "Jurisdictional Equity" from Company financial forecast - actual balances.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</si>
</sst>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u val="double"/>
      <sz val="11"/>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b/>
      <strike/>
      <sz val="11"/>
      <color theme="1"/>
      <name val="Calibri"/>
      <family val="2"/>
      <scheme val="minor"/>
    </font>
    <font>
      <strike/>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2" fillId="0" borderId="0" xfId="0" applyFont="1" applyAlignment="1">
      <alignment horizontal="center"/>
    </xf>
    <xf numFmtId="164" fontId="2" fillId="0" borderId="0" xfId="2" applyNumberFormat="1" applyFont="1"/>
    <xf numFmtId="165" fontId="2" fillId="0" borderId="0" xfId="1" applyNumberFormat="1" applyFont="1" applyAlignment="1">
      <alignment horizontal="center"/>
    </xf>
    <xf numFmtId="165" fontId="2" fillId="0" borderId="0" xfId="1" applyNumberFormat="1" applyFont="1" applyFill="1" applyAlignment="1">
      <alignment horizontal="center"/>
    </xf>
    <xf numFmtId="165" fontId="0" fillId="0" borderId="0" xfId="1" applyNumberFormat="1" applyFont="1" applyFill="1" applyAlignment="1">
      <alignment horizontal="center"/>
    </xf>
    <xf numFmtId="0" fontId="3" fillId="0" borderId="0" xfId="0" applyFont="1"/>
    <xf numFmtId="0" fontId="4" fillId="0" borderId="0" xfId="0" applyFont="1"/>
    <xf numFmtId="165" fontId="0" fillId="0" borderId="0" xfId="1" applyNumberFormat="1" applyFont="1" applyFill="1"/>
    <xf numFmtId="164" fontId="2" fillId="0" borderId="0" xfId="2" applyNumberFormat="1" applyFont="1" applyFill="1"/>
    <xf numFmtId="165" fontId="1" fillId="0" borderId="0" xfId="1" applyNumberFormat="1" applyFont="1" applyFill="1" applyAlignment="1">
      <alignment horizontal="center"/>
    </xf>
    <xf numFmtId="0" fontId="0" fillId="0" borderId="0" xfId="0" applyAlignment="1">
      <alignment horizontal="center"/>
    </xf>
    <xf numFmtId="0" fontId="0" fillId="0" borderId="0" xfId="0" applyAlignment="1">
      <alignment horizontal="center" vertical="top" wrapText="1"/>
    </xf>
    <xf numFmtId="165" fontId="0" fillId="0" borderId="0" xfId="0" applyNumberFormat="1"/>
    <xf numFmtId="0" fontId="7" fillId="0" borderId="0" xfId="0" applyFont="1"/>
    <xf numFmtId="0" fontId="8" fillId="0" borderId="0" xfId="0" applyFont="1"/>
    <xf numFmtId="0" fontId="8"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0" borderId="0" xfId="0"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84DBE-5176-479B-867B-5D6E743EF34F}">
  <sheetPr>
    <pageSetUpPr fitToPage="1"/>
  </sheetPr>
  <dimension ref="B1:AH42"/>
  <sheetViews>
    <sheetView tabSelected="1" workbookViewId="0">
      <pane xSplit="3" ySplit="2" topLeftCell="M3" activePane="bottomRight" state="frozen"/>
      <selection pane="topRight" activeCell="D1" sqref="D1"/>
      <selection pane="bottomLeft" activeCell="A3" sqref="A3"/>
      <selection pane="bottomRight" activeCell="M33" sqref="M33"/>
    </sheetView>
  </sheetViews>
  <sheetFormatPr defaultRowHeight="14.25" x14ac:dyDescent="0.45"/>
  <cols>
    <col min="1" max="1" width="1.59765625" customWidth="1"/>
    <col min="2" max="2" width="3" customWidth="1"/>
    <col min="3" max="3" width="42.1328125" customWidth="1"/>
    <col min="4" max="6" width="14.3984375" bestFit="1" customWidth="1"/>
    <col min="7" max="7" width="14.3984375" customWidth="1"/>
    <col min="8" max="10" width="14.3984375" style="12" customWidth="1"/>
    <col min="11" max="11" width="2.3984375" customWidth="1"/>
    <col min="12" max="12" width="15" customWidth="1"/>
    <col min="13" max="14" width="12.59765625" bestFit="1" customWidth="1"/>
    <col min="15" max="15" width="13.86328125" customWidth="1"/>
    <col min="16" max="18" width="13.86328125" style="12" customWidth="1"/>
    <col min="19" max="19" width="1.3984375" customWidth="1"/>
    <col min="20" max="22" width="14.3984375" bestFit="1" customWidth="1"/>
    <col min="23" max="23" width="14.265625" bestFit="1" customWidth="1"/>
    <col min="24" max="26" width="14.265625" style="12" customWidth="1"/>
    <col min="27" max="27" width="1.3984375" customWidth="1"/>
    <col min="28" max="31" width="14.265625" bestFit="1" customWidth="1"/>
    <col min="32" max="32" width="14.265625" style="12" bestFit="1" customWidth="1"/>
    <col min="33" max="34" width="14.3984375" customWidth="1"/>
  </cols>
  <sheetData>
    <row r="1" spans="2:34" s="1" customFormat="1" ht="14.65" thickBot="1" x14ac:dyDescent="0.5">
      <c r="D1" s="18" t="s">
        <v>0</v>
      </c>
      <c r="E1" s="19"/>
      <c r="F1" s="19"/>
      <c r="G1" s="19"/>
      <c r="H1" s="19"/>
      <c r="I1" s="19"/>
      <c r="J1" s="20"/>
      <c r="L1" s="18" t="s">
        <v>1</v>
      </c>
      <c r="M1" s="19"/>
      <c r="N1" s="19"/>
      <c r="O1" s="19"/>
      <c r="P1" s="19"/>
      <c r="Q1" s="19"/>
      <c r="R1" s="20"/>
      <c r="T1" s="18" t="s">
        <v>2</v>
      </c>
      <c r="U1" s="19"/>
      <c r="V1" s="19"/>
      <c r="W1" s="19"/>
      <c r="X1" s="19"/>
      <c r="Y1" s="19"/>
      <c r="Z1" s="20"/>
      <c r="AB1" s="18" t="s">
        <v>3</v>
      </c>
      <c r="AC1" s="19"/>
      <c r="AD1" s="19"/>
      <c r="AE1" s="19"/>
      <c r="AF1" s="19"/>
      <c r="AG1" s="19"/>
      <c r="AH1" s="20"/>
    </row>
    <row r="2" spans="2:34" s="1" customFormat="1" x14ac:dyDescent="0.45">
      <c r="D2" s="2">
        <v>2019</v>
      </c>
      <c r="E2" s="2">
        <v>2020</v>
      </c>
      <c r="F2" s="2">
        <v>2021</v>
      </c>
      <c r="G2" s="2">
        <v>2022</v>
      </c>
      <c r="H2" s="2">
        <v>2023</v>
      </c>
      <c r="I2" s="2">
        <v>2024</v>
      </c>
      <c r="J2" s="2">
        <v>2025</v>
      </c>
      <c r="L2" s="2">
        <v>2019</v>
      </c>
      <c r="M2" s="2">
        <v>2020</v>
      </c>
      <c r="N2" s="2">
        <v>2021</v>
      </c>
      <c r="O2" s="2">
        <v>2022</v>
      </c>
      <c r="P2" s="2">
        <v>2023</v>
      </c>
      <c r="Q2" s="2">
        <v>2024</v>
      </c>
      <c r="R2" s="2">
        <v>2025</v>
      </c>
      <c r="T2" s="2">
        <v>2019</v>
      </c>
      <c r="U2" s="2">
        <v>2020</v>
      </c>
      <c r="V2" s="2">
        <v>2021</v>
      </c>
      <c r="W2" s="2">
        <v>2022</v>
      </c>
      <c r="X2" s="2">
        <v>2023</v>
      </c>
      <c r="Y2" s="2">
        <v>2024</v>
      </c>
      <c r="Z2" s="2">
        <v>2025</v>
      </c>
      <c r="AB2" s="2">
        <v>2019</v>
      </c>
      <c r="AC2" s="2">
        <v>2020</v>
      </c>
      <c r="AD2" s="2">
        <v>2021</v>
      </c>
      <c r="AE2" s="2">
        <v>2022</v>
      </c>
      <c r="AF2" s="2">
        <v>2023</v>
      </c>
      <c r="AG2" s="2">
        <v>2024</v>
      </c>
      <c r="AH2" s="2">
        <v>2025</v>
      </c>
    </row>
    <row r="3" spans="2:34" s="1" customFormat="1" x14ac:dyDescent="0.45">
      <c r="B3" s="1" t="s">
        <v>4</v>
      </c>
      <c r="C3" s="1" t="s">
        <v>5</v>
      </c>
      <c r="D3" s="3">
        <f>D5/D6</f>
        <v>0.30750062891309177</v>
      </c>
      <c r="E3" s="3">
        <f t="shared" ref="E3:I3" si="0">E5/E6</f>
        <v>0.32884552095723307</v>
      </c>
      <c r="F3" s="3">
        <f t="shared" si="0"/>
        <v>0.3285388478288197</v>
      </c>
      <c r="G3" s="3">
        <f t="shared" si="0"/>
        <v>0.34222566109315605</v>
      </c>
      <c r="H3" s="3">
        <f t="shared" si="0"/>
        <v>0.34989386739346123</v>
      </c>
      <c r="I3" s="3">
        <f t="shared" si="0"/>
        <v>0.35452989191262591</v>
      </c>
      <c r="J3" s="3">
        <f t="shared" ref="J3" si="1">J5/J6</f>
        <v>0.35912403966751033</v>
      </c>
      <c r="L3" s="3">
        <f>L5/L6</f>
        <v>0.3159856259275548</v>
      </c>
      <c r="M3" s="3">
        <f t="shared" ref="M3:Q3" si="2">M5/M6</f>
        <v>0.30527500084090031</v>
      </c>
      <c r="N3" s="3">
        <f t="shared" si="2"/>
        <v>0.28212415386889955</v>
      </c>
      <c r="O3" s="3">
        <f t="shared" si="2"/>
        <v>0.24673925720814199</v>
      </c>
      <c r="P3" s="3">
        <f t="shared" si="2"/>
        <v>0.22374237533276159</v>
      </c>
      <c r="Q3" s="3">
        <f t="shared" si="2"/>
        <v>0.20239069281099939</v>
      </c>
      <c r="R3" s="3">
        <f t="shared" ref="R3" si="3">R5/R6</f>
        <v>0.27166341445693842</v>
      </c>
      <c r="T3" s="3">
        <f>T5/T6</f>
        <v>0.30929158583005079</v>
      </c>
      <c r="U3" s="3">
        <f t="shared" ref="U3:Y3" si="4">U5/U6</f>
        <v>0.32343692338311264</v>
      </c>
      <c r="V3" s="3">
        <f t="shared" si="4"/>
        <v>0.31756086994922983</v>
      </c>
      <c r="W3" s="3">
        <f t="shared" si="4"/>
        <v>0.31601131698258089</v>
      </c>
      <c r="X3" s="3">
        <f t="shared" si="4"/>
        <v>0.31182481688142427</v>
      </c>
      <c r="Y3" s="3">
        <f t="shared" si="4"/>
        <v>0.30872992579052294</v>
      </c>
      <c r="Z3" s="3">
        <f t="shared" ref="Z3" si="5">Z5/Z6</f>
        <v>0.33710944660209813</v>
      </c>
      <c r="AB3" s="4" t="s">
        <v>6</v>
      </c>
      <c r="AC3" s="4" t="s">
        <v>6</v>
      </c>
      <c r="AD3" s="4" t="s">
        <v>6</v>
      </c>
      <c r="AE3" s="4" t="s">
        <v>6</v>
      </c>
      <c r="AF3" s="4" t="s">
        <v>6</v>
      </c>
      <c r="AG3" s="4" t="s">
        <v>6</v>
      </c>
      <c r="AH3" s="4" t="s">
        <v>6</v>
      </c>
    </row>
    <row r="4" spans="2:34" x14ac:dyDescent="0.45">
      <c r="H4"/>
      <c r="I4"/>
      <c r="J4"/>
      <c r="X4"/>
      <c r="Y4"/>
      <c r="Z4"/>
      <c r="AG4" s="12"/>
      <c r="AH4" s="12"/>
    </row>
    <row r="5" spans="2:34" x14ac:dyDescent="0.45">
      <c r="C5" t="s">
        <v>7</v>
      </c>
      <c r="D5" s="9">
        <v>175570941</v>
      </c>
      <c r="E5" s="9">
        <v>181317452</v>
      </c>
      <c r="F5" s="9">
        <v>187360400</v>
      </c>
      <c r="G5" s="9">
        <v>202421288</v>
      </c>
      <c r="H5" s="9">
        <v>213489359</v>
      </c>
      <c r="I5" s="9">
        <v>238927136</v>
      </c>
      <c r="J5" s="9">
        <v>285393498</v>
      </c>
      <c r="K5" s="9"/>
      <c r="L5" s="9">
        <v>48269276</v>
      </c>
      <c r="M5" s="9">
        <v>50125852</v>
      </c>
      <c r="N5" s="9">
        <v>49842547</v>
      </c>
      <c r="O5" s="9">
        <v>55228438</v>
      </c>
      <c r="P5" s="6">
        <v>59002559</v>
      </c>
      <c r="Q5" s="6">
        <v>58745525</v>
      </c>
      <c r="R5" s="6">
        <v>72620309</v>
      </c>
      <c r="S5" s="9"/>
      <c r="T5" s="9">
        <f t="shared" ref="T5:Z6" si="6">D5+L5</f>
        <v>223840217</v>
      </c>
      <c r="U5" s="9">
        <f t="shared" si="6"/>
        <v>231443304</v>
      </c>
      <c r="V5" s="9">
        <f t="shared" si="6"/>
        <v>237202947</v>
      </c>
      <c r="W5" s="9">
        <f t="shared" si="6"/>
        <v>257649726</v>
      </c>
      <c r="X5" s="9">
        <f t="shared" si="6"/>
        <v>272491918</v>
      </c>
      <c r="Y5" s="9">
        <f t="shared" si="6"/>
        <v>297672661</v>
      </c>
      <c r="Z5" s="9">
        <f t="shared" si="6"/>
        <v>358013807</v>
      </c>
      <c r="AA5" s="9"/>
      <c r="AB5" s="6" t="s">
        <v>6</v>
      </c>
      <c r="AC5" s="6" t="s">
        <v>6</v>
      </c>
      <c r="AD5" s="6" t="s">
        <v>6</v>
      </c>
      <c r="AE5" s="6" t="s">
        <v>6</v>
      </c>
      <c r="AF5" s="6" t="s">
        <v>6</v>
      </c>
      <c r="AG5" s="6" t="s">
        <v>6</v>
      </c>
      <c r="AH5" s="6" t="s">
        <v>6</v>
      </c>
    </row>
    <row r="6" spans="2:34" x14ac:dyDescent="0.45">
      <c r="C6" t="s">
        <v>8</v>
      </c>
      <c r="D6" s="9">
        <v>570961242</v>
      </c>
      <c r="E6" s="9">
        <v>551375769</v>
      </c>
      <c r="F6" s="9">
        <v>570283853</v>
      </c>
      <c r="G6" s="9">
        <v>591484833</v>
      </c>
      <c r="H6" s="9">
        <v>610154618</v>
      </c>
      <c r="I6" s="9">
        <v>673926632</v>
      </c>
      <c r="J6" s="9">
        <v>794693383</v>
      </c>
      <c r="K6" s="9"/>
      <c r="L6" s="9">
        <v>152757822</v>
      </c>
      <c r="M6" s="9">
        <v>164199007</v>
      </c>
      <c r="N6" s="9">
        <v>176668840</v>
      </c>
      <c r="O6" s="9">
        <v>223833202</v>
      </c>
      <c r="P6" s="6">
        <f>253749916+35849421-25891763</f>
        <v>263707574</v>
      </c>
      <c r="Q6" s="6">
        <f>273376062+45462251-28580277</f>
        <v>290258036</v>
      </c>
      <c r="R6" s="6">
        <v>267317221</v>
      </c>
      <c r="S6" s="9"/>
      <c r="T6" s="9">
        <f t="shared" si="6"/>
        <v>723719064</v>
      </c>
      <c r="U6" s="9">
        <f t="shared" si="6"/>
        <v>715574776</v>
      </c>
      <c r="V6" s="9">
        <f t="shared" si="6"/>
        <v>746952693</v>
      </c>
      <c r="W6" s="9">
        <f t="shared" si="6"/>
        <v>815318035</v>
      </c>
      <c r="X6" s="9">
        <f t="shared" si="6"/>
        <v>873862192</v>
      </c>
      <c r="Y6" s="9">
        <f t="shared" si="6"/>
        <v>964184668</v>
      </c>
      <c r="Z6" s="9">
        <f t="shared" si="6"/>
        <v>1062010604</v>
      </c>
      <c r="AA6" s="9"/>
      <c r="AB6" s="6" t="s">
        <v>6</v>
      </c>
      <c r="AC6" s="6" t="s">
        <v>6</v>
      </c>
      <c r="AD6" s="6" t="s">
        <v>6</v>
      </c>
      <c r="AE6" s="6" t="s">
        <v>6</v>
      </c>
      <c r="AF6" s="6" t="s">
        <v>6</v>
      </c>
      <c r="AG6" s="6" t="s">
        <v>6</v>
      </c>
      <c r="AH6" s="6" t="s">
        <v>6</v>
      </c>
    </row>
    <row r="7" spans="2:34" x14ac:dyDescent="0.45">
      <c r="H7"/>
      <c r="I7"/>
      <c r="J7"/>
      <c r="X7"/>
      <c r="Y7"/>
      <c r="Z7"/>
      <c r="AG7" s="12"/>
      <c r="AH7" s="12"/>
    </row>
    <row r="8" spans="2:34" s="1" customFormat="1" x14ac:dyDescent="0.45">
      <c r="B8" s="1" t="s">
        <v>9</v>
      </c>
      <c r="C8" s="1" t="s">
        <v>5</v>
      </c>
      <c r="D8" s="10">
        <f>D10/D11</f>
        <v>0.57609642442244791</v>
      </c>
      <c r="E8" s="10">
        <f t="shared" ref="E8:I8" si="7">E10/E11</f>
        <v>0.60894415184211692</v>
      </c>
      <c r="F8" s="10">
        <f t="shared" si="7"/>
        <v>0.61997473563397565</v>
      </c>
      <c r="G8" s="10">
        <f t="shared" si="7"/>
        <v>0.64772188672503117</v>
      </c>
      <c r="H8" s="10">
        <f t="shared" si="7"/>
        <v>0.65643636577376518</v>
      </c>
      <c r="I8" s="10">
        <f t="shared" si="7"/>
        <v>0.64928235837992521</v>
      </c>
      <c r="J8" s="10">
        <f t="shared" ref="J8" si="8">J10/J11</f>
        <v>0.65765851356031735</v>
      </c>
      <c r="L8" s="10">
        <f>L10/L11</f>
        <v>0.54314552219787471</v>
      </c>
      <c r="M8" s="10">
        <f t="shared" ref="M8:Q8" si="9">M10/M11</f>
        <v>0.53625722596483183</v>
      </c>
      <c r="N8" s="10">
        <f t="shared" si="9"/>
        <v>0.52382925591179519</v>
      </c>
      <c r="O8" s="10">
        <f t="shared" si="9"/>
        <v>0.47628383120748996</v>
      </c>
      <c r="P8" s="10">
        <f t="shared" si="9"/>
        <v>0.4271393206173138</v>
      </c>
      <c r="Q8" s="10">
        <f t="shared" si="9"/>
        <v>0.47580593083045597</v>
      </c>
      <c r="R8" s="10">
        <f t="shared" ref="R8" si="10">R10/R11</f>
        <v>0.59705330020619962</v>
      </c>
      <c r="T8" s="10">
        <f>T10/T11</f>
        <v>0.56914136643497348</v>
      </c>
      <c r="U8" s="10">
        <f t="shared" ref="U8:Y8" si="11">U10/U11</f>
        <v>0.59226508285976809</v>
      </c>
      <c r="V8" s="10">
        <f t="shared" si="11"/>
        <v>0.597234459666109</v>
      </c>
      <c r="W8" s="10">
        <f t="shared" si="11"/>
        <v>0.60065616848522185</v>
      </c>
      <c r="X8" s="10">
        <f t="shared" si="11"/>
        <v>0.58724082435185621</v>
      </c>
      <c r="Y8" s="10">
        <f t="shared" si="11"/>
        <v>0.5970590355830051</v>
      </c>
      <c r="Z8" s="10">
        <f t="shared" ref="Z8" si="12">Z10/Z11</f>
        <v>0.64240365908813468</v>
      </c>
      <c r="AB8" s="5" t="s">
        <v>6</v>
      </c>
      <c r="AC8" s="5" t="s">
        <v>6</v>
      </c>
      <c r="AD8" s="5" t="s">
        <v>6</v>
      </c>
      <c r="AE8" s="5" t="s">
        <v>6</v>
      </c>
      <c r="AF8" s="5" t="s">
        <v>6</v>
      </c>
      <c r="AG8" s="5" t="s">
        <v>6</v>
      </c>
      <c r="AH8" s="5" t="s">
        <v>6</v>
      </c>
    </row>
    <row r="9" spans="2:34" x14ac:dyDescent="0.45">
      <c r="H9"/>
      <c r="I9"/>
      <c r="J9"/>
      <c r="X9"/>
      <c r="Y9"/>
      <c r="Z9"/>
      <c r="AG9" s="12"/>
      <c r="AH9" s="12"/>
    </row>
    <row r="10" spans="2:34" x14ac:dyDescent="0.45">
      <c r="C10" t="s">
        <v>10</v>
      </c>
      <c r="D10" s="9">
        <v>328928730</v>
      </c>
      <c r="E10" s="9">
        <v>335757050</v>
      </c>
      <c r="F10" s="9">
        <v>353561581</v>
      </c>
      <c r="G10" s="9">
        <v>383117672</v>
      </c>
      <c r="H10" s="9">
        <v>400527680</v>
      </c>
      <c r="I10" s="9">
        <v>437568673</v>
      </c>
      <c r="J10" s="9">
        <v>522636869</v>
      </c>
      <c r="K10" s="9"/>
      <c r="L10" s="9">
        <v>82969727</v>
      </c>
      <c r="M10" s="9">
        <v>88052904</v>
      </c>
      <c r="N10" s="9">
        <v>92544307</v>
      </c>
      <c r="O10" s="9">
        <v>106608135</v>
      </c>
      <c r="P10" s="6">
        <v>112639874</v>
      </c>
      <c r="Q10" s="6">
        <v>138106495</v>
      </c>
      <c r="R10" s="6">
        <v>159602629</v>
      </c>
      <c r="S10" s="9"/>
      <c r="T10" s="9">
        <f t="shared" ref="T10:Z11" si="13">D10+L10</f>
        <v>411898457</v>
      </c>
      <c r="U10" s="9">
        <f t="shared" si="13"/>
        <v>423809954</v>
      </c>
      <c r="V10" s="9">
        <f t="shared" si="13"/>
        <v>446105888</v>
      </c>
      <c r="W10" s="9">
        <f t="shared" si="13"/>
        <v>489725807</v>
      </c>
      <c r="X10" s="9">
        <f t="shared" si="13"/>
        <v>513167554</v>
      </c>
      <c r="Y10" s="9">
        <f t="shared" si="13"/>
        <v>575675168</v>
      </c>
      <c r="Z10" s="9">
        <f t="shared" si="13"/>
        <v>682239498</v>
      </c>
      <c r="AA10" s="9"/>
      <c r="AB10" s="6" t="s">
        <v>6</v>
      </c>
      <c r="AC10" s="6" t="s">
        <v>6</v>
      </c>
      <c r="AD10" s="6" t="s">
        <v>6</v>
      </c>
      <c r="AE10" s="6" t="s">
        <v>6</v>
      </c>
      <c r="AF10" s="6" t="s">
        <v>6</v>
      </c>
      <c r="AG10" s="6" t="s">
        <v>6</v>
      </c>
      <c r="AH10" s="6" t="s">
        <v>6</v>
      </c>
    </row>
    <row r="11" spans="2:34" x14ac:dyDescent="0.45">
      <c r="C11" t="s">
        <v>8</v>
      </c>
      <c r="D11" s="9">
        <f>D6</f>
        <v>570961242</v>
      </c>
      <c r="E11" s="9">
        <f t="shared" ref="E11:N11" si="14">E6</f>
        <v>551375769</v>
      </c>
      <c r="F11" s="9">
        <f t="shared" si="14"/>
        <v>570283853</v>
      </c>
      <c r="G11" s="9">
        <f>G6</f>
        <v>591484833</v>
      </c>
      <c r="H11" s="9">
        <f>H6</f>
        <v>610154618</v>
      </c>
      <c r="I11" s="9">
        <f>I6</f>
        <v>673926632</v>
      </c>
      <c r="J11" s="9">
        <f>J6</f>
        <v>794693383</v>
      </c>
      <c r="K11" s="9"/>
      <c r="L11" s="9">
        <f t="shared" si="14"/>
        <v>152757822</v>
      </c>
      <c r="M11" s="9">
        <f t="shared" si="14"/>
        <v>164199007</v>
      </c>
      <c r="N11" s="9">
        <f t="shared" si="14"/>
        <v>176668840</v>
      </c>
      <c r="O11" s="9">
        <f>O6</f>
        <v>223833202</v>
      </c>
      <c r="P11" s="9">
        <f>P6</f>
        <v>263707574</v>
      </c>
      <c r="Q11" s="9">
        <f>Q6</f>
        <v>290258036</v>
      </c>
      <c r="R11" s="9">
        <f>R6</f>
        <v>267317221</v>
      </c>
      <c r="S11" s="9"/>
      <c r="T11" s="9">
        <f t="shared" si="13"/>
        <v>723719064</v>
      </c>
      <c r="U11" s="9">
        <f t="shared" si="13"/>
        <v>715574776</v>
      </c>
      <c r="V11" s="9">
        <f t="shared" si="13"/>
        <v>746952693</v>
      </c>
      <c r="W11" s="9">
        <f t="shared" si="13"/>
        <v>815318035</v>
      </c>
      <c r="X11" s="9">
        <f t="shared" si="13"/>
        <v>873862192</v>
      </c>
      <c r="Y11" s="9">
        <f t="shared" si="13"/>
        <v>964184668</v>
      </c>
      <c r="Z11" s="9">
        <f t="shared" si="13"/>
        <v>1062010604</v>
      </c>
      <c r="AA11" s="9"/>
      <c r="AB11" s="6" t="s">
        <v>6</v>
      </c>
      <c r="AC11" s="6" t="s">
        <v>6</v>
      </c>
      <c r="AD11" s="6" t="s">
        <v>6</v>
      </c>
      <c r="AE11" s="6" t="s">
        <v>6</v>
      </c>
      <c r="AF11" s="6" t="s">
        <v>6</v>
      </c>
      <c r="AG11" s="6" t="s">
        <v>6</v>
      </c>
      <c r="AH11" s="6" t="s">
        <v>6</v>
      </c>
    </row>
    <row r="12" spans="2:34" x14ac:dyDescent="0.45">
      <c r="H12"/>
      <c r="I12"/>
      <c r="J12"/>
      <c r="X12"/>
      <c r="Y12"/>
      <c r="Z12"/>
      <c r="AG12" s="12"/>
      <c r="AH12" s="12"/>
    </row>
    <row r="13" spans="2:34" s="1" customFormat="1" x14ac:dyDescent="0.45">
      <c r="B13" s="1" t="s">
        <v>11</v>
      </c>
      <c r="C13" s="1" t="s">
        <v>12</v>
      </c>
      <c r="D13" s="10">
        <f>D14/D15</f>
        <v>0.34433775735868377</v>
      </c>
      <c r="E13" s="10">
        <f t="shared" ref="E13" si="15">E14/E15</f>
        <v>0.32415239535866741</v>
      </c>
      <c r="F13" s="10">
        <f>F14/F15</f>
        <v>0.31541271564597556</v>
      </c>
      <c r="G13" s="10">
        <f>G14/G15</f>
        <v>0.29290446513728485</v>
      </c>
      <c r="H13" s="10">
        <f>H14/H15</f>
        <v>0.28061949590514335</v>
      </c>
      <c r="I13" s="10">
        <f>I14/I15</f>
        <v>0.29545848926237817</v>
      </c>
      <c r="J13" s="10">
        <f>J14/J15</f>
        <v>0.33136980377423636</v>
      </c>
      <c r="L13" s="10">
        <f>L14/L15</f>
        <v>0.39637101541032355</v>
      </c>
      <c r="M13" s="10">
        <f t="shared" ref="M13:Q13" si="16">M14/M15</f>
        <v>0.39622451973774703</v>
      </c>
      <c r="N13" s="10">
        <f t="shared" si="16"/>
        <v>0.40340785630941156</v>
      </c>
      <c r="O13" s="10">
        <f t="shared" si="16"/>
        <v>0.45002362776221849</v>
      </c>
      <c r="P13" s="10">
        <f t="shared" si="16"/>
        <v>0.48136489404617833</v>
      </c>
      <c r="Q13" s="10">
        <f t="shared" si="16"/>
        <v>0.50677078706613587</v>
      </c>
      <c r="R13" s="10">
        <f t="shared" ref="R13" si="17">R14/R15</f>
        <v>0.4502654946706014</v>
      </c>
      <c r="T13" s="10">
        <f>T14/T15</f>
        <v>0.35415073299490002</v>
      </c>
      <c r="U13" s="10">
        <f t="shared" ref="U13:Y13" si="18">U14/U15</f>
        <v>0.33827149087684233</v>
      </c>
      <c r="V13" s="10">
        <f t="shared" si="18"/>
        <v>0.33257065481387554</v>
      </c>
      <c r="W13" s="10">
        <f t="shared" si="18"/>
        <v>0.32395554560448575</v>
      </c>
      <c r="X13" s="10">
        <f t="shared" si="18"/>
        <v>0.32101958969136851</v>
      </c>
      <c r="Y13" s="10">
        <f t="shared" si="18"/>
        <v>0.33787034851449621</v>
      </c>
      <c r="Z13" s="10">
        <f t="shared" ref="Z13" si="19">Z14/Z15</f>
        <v>0.35496252508861442</v>
      </c>
      <c r="AB13" s="5" t="s">
        <v>6</v>
      </c>
      <c r="AC13" s="5" t="s">
        <v>6</v>
      </c>
      <c r="AD13" s="5" t="s">
        <v>6</v>
      </c>
      <c r="AE13" s="5" t="s">
        <v>6</v>
      </c>
      <c r="AF13" s="5" t="s">
        <v>6</v>
      </c>
      <c r="AG13" s="5" t="s">
        <v>6</v>
      </c>
      <c r="AH13" s="5" t="s">
        <v>6</v>
      </c>
    </row>
    <row r="14" spans="2:34" x14ac:dyDescent="0.45">
      <c r="C14" t="s">
        <v>8</v>
      </c>
      <c r="D14" s="9">
        <f t="shared" ref="D14:I14" si="20">D6</f>
        <v>570961242</v>
      </c>
      <c r="E14" s="9">
        <f t="shared" si="20"/>
        <v>551375769</v>
      </c>
      <c r="F14" s="9">
        <f t="shared" si="20"/>
        <v>570283853</v>
      </c>
      <c r="G14" s="9">
        <f t="shared" si="20"/>
        <v>591484833</v>
      </c>
      <c r="H14" s="9">
        <f t="shared" si="20"/>
        <v>610154618</v>
      </c>
      <c r="I14" s="9">
        <f t="shared" si="20"/>
        <v>673926632</v>
      </c>
      <c r="J14" s="9">
        <f t="shared" ref="J14" si="21">J6</f>
        <v>794693383</v>
      </c>
      <c r="K14" s="9"/>
      <c r="L14" s="9">
        <f t="shared" ref="L14:Q14" si="22">L6</f>
        <v>152757822</v>
      </c>
      <c r="M14" s="9">
        <f t="shared" si="22"/>
        <v>164199007</v>
      </c>
      <c r="N14" s="9">
        <f t="shared" si="22"/>
        <v>176668840</v>
      </c>
      <c r="O14" s="9">
        <f t="shared" si="22"/>
        <v>223833202</v>
      </c>
      <c r="P14" s="9">
        <f t="shared" si="22"/>
        <v>263707574</v>
      </c>
      <c r="Q14" s="9">
        <f t="shared" si="22"/>
        <v>290258036</v>
      </c>
      <c r="R14" s="9">
        <f t="shared" ref="R14" si="23">R6</f>
        <v>267317221</v>
      </c>
      <c r="S14" s="9"/>
      <c r="T14" s="9">
        <f t="shared" ref="T14:Z15" si="24">D14+L14</f>
        <v>723719064</v>
      </c>
      <c r="U14" s="9">
        <f t="shared" si="24"/>
        <v>715574776</v>
      </c>
      <c r="V14" s="9">
        <f t="shared" si="24"/>
        <v>746952693</v>
      </c>
      <c r="W14" s="9">
        <f t="shared" si="24"/>
        <v>815318035</v>
      </c>
      <c r="X14" s="9">
        <f t="shared" si="24"/>
        <v>873862192</v>
      </c>
      <c r="Y14" s="9">
        <f t="shared" si="24"/>
        <v>964184668</v>
      </c>
      <c r="Z14" s="9">
        <f t="shared" si="24"/>
        <v>1062010604</v>
      </c>
      <c r="AA14" s="9"/>
      <c r="AB14" s="6" t="s">
        <v>6</v>
      </c>
      <c r="AC14" s="6" t="s">
        <v>6</v>
      </c>
      <c r="AD14" s="6" t="s">
        <v>6</v>
      </c>
      <c r="AE14" s="6" t="s">
        <v>6</v>
      </c>
      <c r="AF14" s="6" t="s">
        <v>6</v>
      </c>
      <c r="AG14" s="6" t="s">
        <v>6</v>
      </c>
      <c r="AH14" s="6" t="s">
        <v>6</v>
      </c>
    </row>
    <row r="15" spans="2:34" x14ac:dyDescent="0.45">
      <c r="C15" t="s">
        <v>13</v>
      </c>
      <c r="D15" s="9">
        <v>1658143000</v>
      </c>
      <c r="E15" s="9">
        <v>1700977000</v>
      </c>
      <c r="F15" s="9">
        <v>1808056000</v>
      </c>
      <c r="G15" s="11">
        <v>2019378000</v>
      </c>
      <c r="H15" s="11">
        <f>2152984000+21329000</f>
        <v>2174313000</v>
      </c>
      <c r="I15" s="11">
        <v>2280952000</v>
      </c>
      <c r="J15" s="11">
        <v>2398207000</v>
      </c>
      <c r="K15" s="9"/>
      <c r="L15" s="9">
        <v>385391000</v>
      </c>
      <c r="M15" s="9">
        <v>414409000</v>
      </c>
      <c r="N15" s="9">
        <v>437941000</v>
      </c>
      <c r="O15" s="6">
        <v>497381000</v>
      </c>
      <c r="P15" s="11">
        <v>547833000</v>
      </c>
      <c r="Q15" s="11">
        <v>572760000</v>
      </c>
      <c r="R15" s="11">
        <v>593688000</v>
      </c>
      <c r="S15" s="9"/>
      <c r="T15" s="9">
        <f t="shared" si="24"/>
        <v>2043534000</v>
      </c>
      <c r="U15" s="9">
        <f t="shared" si="24"/>
        <v>2115386000</v>
      </c>
      <c r="V15" s="9">
        <f t="shared" si="24"/>
        <v>2245997000</v>
      </c>
      <c r="W15" s="9">
        <f t="shared" si="24"/>
        <v>2516759000</v>
      </c>
      <c r="X15" s="9">
        <f t="shared" si="24"/>
        <v>2722146000</v>
      </c>
      <c r="Y15" s="9">
        <f t="shared" si="24"/>
        <v>2853712000</v>
      </c>
      <c r="Z15" s="9">
        <f t="shared" si="24"/>
        <v>2991895000</v>
      </c>
      <c r="AA15" s="9"/>
      <c r="AB15" s="6" t="s">
        <v>6</v>
      </c>
      <c r="AC15" s="6" t="s">
        <v>6</v>
      </c>
      <c r="AD15" s="6" t="s">
        <v>6</v>
      </c>
      <c r="AE15" s="6" t="s">
        <v>6</v>
      </c>
      <c r="AF15" s="6" t="s">
        <v>6</v>
      </c>
      <c r="AG15" s="6" t="s">
        <v>6</v>
      </c>
      <c r="AH15" s="6" t="s">
        <v>6</v>
      </c>
    </row>
    <row r="16" spans="2:34" x14ac:dyDescent="0.45">
      <c r="G16" s="14"/>
      <c r="H16" s="14"/>
      <c r="I16" s="14"/>
      <c r="J16" s="14"/>
      <c r="U16" s="14"/>
      <c r="V16" s="14"/>
      <c r="W16" s="14"/>
      <c r="X16" s="14"/>
      <c r="Y16" s="14"/>
      <c r="Z16" s="14"/>
      <c r="AG16" s="12"/>
      <c r="AH16" s="12"/>
    </row>
    <row r="17" spans="2:34" s="1" customFormat="1" x14ac:dyDescent="0.45">
      <c r="B17" s="1" t="s">
        <v>14</v>
      </c>
      <c r="C17" s="1" t="s">
        <v>15</v>
      </c>
      <c r="D17" s="10">
        <f>D18/D19</f>
        <v>0.32329953272458711</v>
      </c>
      <c r="E17" s="10">
        <f t="shared" ref="E17:I17" si="25">E18/E19</f>
        <v>0.3051243797685686</v>
      </c>
      <c r="F17" s="10">
        <f t="shared" si="25"/>
        <v>0.29845442900240177</v>
      </c>
      <c r="G17" s="10">
        <f t="shared" si="25"/>
        <v>0.27572105595820928</v>
      </c>
      <c r="H17" s="10">
        <f t="shared" si="25"/>
        <v>0.27335680665388806</v>
      </c>
      <c r="I17" s="10">
        <f t="shared" si="25"/>
        <v>0.28622873552072864</v>
      </c>
      <c r="J17" s="10">
        <f t="shared" ref="J17" si="26">J18/J19</f>
        <v>0.323301523430089</v>
      </c>
      <c r="L17" s="10">
        <f>L18/L19</f>
        <v>0.3494462859327081</v>
      </c>
      <c r="M17" s="10">
        <f t="shared" ref="M17:Q17" si="27">M18/M19</f>
        <v>0.36748527677672371</v>
      </c>
      <c r="N17" s="10">
        <f t="shared" si="27"/>
        <v>0.36959051608149374</v>
      </c>
      <c r="O17" s="10">
        <f t="shared" si="27"/>
        <v>0.41249693739273041</v>
      </c>
      <c r="P17" s="10">
        <f t="shared" si="27"/>
        <v>0.46077184528302434</v>
      </c>
      <c r="Q17" s="10">
        <f t="shared" si="27"/>
        <v>0.48985015460685799</v>
      </c>
      <c r="R17" s="10">
        <f t="shared" ref="R17" si="28">R18/R19</f>
        <v>0.44278238524851871</v>
      </c>
      <c r="T17" s="10">
        <f>T18/T19</f>
        <v>0.32848740779870395</v>
      </c>
      <c r="U17" s="10">
        <f t="shared" ref="U17:Y17" si="29">U18/U19</f>
        <v>0.31748709867926628</v>
      </c>
      <c r="V17" s="10">
        <f t="shared" si="29"/>
        <v>0.31268914543006399</v>
      </c>
      <c r="W17" s="10">
        <f t="shared" si="29"/>
        <v>0.30333362447706957</v>
      </c>
      <c r="X17" s="10">
        <f t="shared" si="29"/>
        <v>0.31160416149954528</v>
      </c>
      <c r="Y17" s="10">
        <f t="shared" si="29"/>
        <v>0.32716961893996732</v>
      </c>
      <c r="Z17" s="10">
        <f t="shared" ref="Z17" si="30">Z18/Z19</f>
        <v>0.34686076312557251</v>
      </c>
      <c r="AB17" s="5" t="s">
        <v>6</v>
      </c>
      <c r="AC17" s="5" t="s">
        <v>6</v>
      </c>
      <c r="AD17" s="5" t="s">
        <v>6</v>
      </c>
      <c r="AE17" s="5" t="s">
        <v>6</v>
      </c>
      <c r="AF17" s="5" t="s">
        <v>6</v>
      </c>
      <c r="AG17" s="5" t="s">
        <v>6</v>
      </c>
      <c r="AH17" s="5" t="s">
        <v>6</v>
      </c>
    </row>
    <row r="18" spans="2:34" x14ac:dyDescent="0.45">
      <c r="C18" t="s">
        <v>8</v>
      </c>
      <c r="D18" s="9">
        <f t="shared" ref="D18:I18" si="31">D6</f>
        <v>570961242</v>
      </c>
      <c r="E18" s="9">
        <f t="shared" si="31"/>
        <v>551375769</v>
      </c>
      <c r="F18" s="9">
        <f t="shared" si="31"/>
        <v>570283853</v>
      </c>
      <c r="G18" s="9">
        <f t="shared" si="31"/>
        <v>591484833</v>
      </c>
      <c r="H18" s="9">
        <f t="shared" si="31"/>
        <v>610154618</v>
      </c>
      <c r="I18" s="9">
        <f t="shared" si="31"/>
        <v>673926632</v>
      </c>
      <c r="J18" s="9">
        <f t="shared" ref="J18" si="32">J6</f>
        <v>794693383</v>
      </c>
      <c r="K18" s="9"/>
      <c r="L18" s="9">
        <f t="shared" ref="L18:Q18" si="33">L6</f>
        <v>152757822</v>
      </c>
      <c r="M18" s="9">
        <f t="shared" si="33"/>
        <v>164199007</v>
      </c>
      <c r="N18" s="9">
        <f t="shared" si="33"/>
        <v>176668840</v>
      </c>
      <c r="O18" s="9">
        <f t="shared" si="33"/>
        <v>223833202</v>
      </c>
      <c r="P18" s="9">
        <f t="shared" si="33"/>
        <v>263707574</v>
      </c>
      <c r="Q18" s="9">
        <f t="shared" si="33"/>
        <v>290258036</v>
      </c>
      <c r="R18" s="9">
        <f t="shared" ref="R18" si="34">R6</f>
        <v>267317221</v>
      </c>
      <c r="S18" s="9"/>
      <c r="T18" s="9">
        <f t="shared" ref="T18:Z19" si="35">D18+L18</f>
        <v>723719064</v>
      </c>
      <c r="U18" s="9">
        <f t="shared" si="35"/>
        <v>715574776</v>
      </c>
      <c r="V18" s="9">
        <f t="shared" si="35"/>
        <v>746952693</v>
      </c>
      <c r="W18" s="9">
        <f t="shared" si="35"/>
        <v>815318035</v>
      </c>
      <c r="X18" s="9">
        <f t="shared" si="35"/>
        <v>873862192</v>
      </c>
      <c r="Y18" s="9">
        <f t="shared" si="35"/>
        <v>964184668</v>
      </c>
      <c r="Z18" s="9">
        <f t="shared" si="35"/>
        <v>1062010604</v>
      </c>
      <c r="AA18" s="9"/>
      <c r="AB18" s="6" t="s">
        <v>6</v>
      </c>
      <c r="AC18" s="6" t="s">
        <v>6</v>
      </c>
      <c r="AD18" s="6" t="s">
        <v>6</v>
      </c>
      <c r="AE18" s="6" t="s">
        <v>6</v>
      </c>
      <c r="AF18" s="6" t="s">
        <v>6</v>
      </c>
      <c r="AG18" s="6" t="s">
        <v>6</v>
      </c>
      <c r="AH18" s="6" t="s">
        <v>6</v>
      </c>
    </row>
    <row r="19" spans="2:34" x14ac:dyDescent="0.45">
      <c r="C19" t="s">
        <v>16</v>
      </c>
      <c r="D19" s="9">
        <v>1766044130</v>
      </c>
      <c r="E19" s="9">
        <v>1807052486</v>
      </c>
      <c r="F19" s="9">
        <v>1910790384</v>
      </c>
      <c r="G19" s="6">
        <v>2145229101</v>
      </c>
      <c r="H19" s="6">
        <v>2232081306</v>
      </c>
      <c r="I19" s="6">
        <v>2354503753</v>
      </c>
      <c r="J19" s="6">
        <v>2458056413</v>
      </c>
      <c r="K19" s="9"/>
      <c r="L19" s="9">
        <v>437142497</v>
      </c>
      <c r="M19" s="9">
        <v>446817920</v>
      </c>
      <c r="N19" s="9">
        <v>478012374</v>
      </c>
      <c r="O19" s="6">
        <v>542629973</v>
      </c>
      <c r="P19" s="6">
        <v>572317030</v>
      </c>
      <c r="Q19" s="6">
        <v>592544543</v>
      </c>
      <c r="R19" s="6">
        <v>603721444</v>
      </c>
      <c r="S19" s="9"/>
      <c r="T19" s="9">
        <f t="shared" si="35"/>
        <v>2203186627</v>
      </c>
      <c r="U19" s="9">
        <f t="shared" si="35"/>
        <v>2253870406</v>
      </c>
      <c r="V19" s="9">
        <f t="shared" si="35"/>
        <v>2388802758</v>
      </c>
      <c r="W19" s="9">
        <f t="shared" si="35"/>
        <v>2687859074</v>
      </c>
      <c r="X19" s="9">
        <f t="shared" si="35"/>
        <v>2804398336</v>
      </c>
      <c r="Y19" s="9">
        <f t="shared" si="35"/>
        <v>2947048296</v>
      </c>
      <c r="Z19" s="9">
        <f t="shared" si="35"/>
        <v>3061777857</v>
      </c>
      <c r="AA19" s="9"/>
      <c r="AB19" s="6" t="s">
        <v>6</v>
      </c>
      <c r="AC19" s="6" t="s">
        <v>6</v>
      </c>
      <c r="AD19" s="6" t="s">
        <v>6</v>
      </c>
      <c r="AE19" s="6" t="s">
        <v>6</v>
      </c>
      <c r="AF19" s="6" t="s">
        <v>6</v>
      </c>
      <c r="AG19" s="6" t="s">
        <v>6</v>
      </c>
      <c r="AH19" s="6" t="s">
        <v>6</v>
      </c>
    </row>
    <row r="20" spans="2:34" x14ac:dyDescent="0.45">
      <c r="H20"/>
      <c r="I20"/>
      <c r="J20"/>
      <c r="X20"/>
      <c r="Y20"/>
      <c r="Z20"/>
    </row>
    <row r="21" spans="2:34" s="1" customFormat="1" x14ac:dyDescent="0.45">
      <c r="B21" s="1" t="s">
        <v>17</v>
      </c>
      <c r="C21" s="1" t="s">
        <v>18</v>
      </c>
      <c r="D21" s="5" t="s">
        <v>6</v>
      </c>
      <c r="E21" s="5" t="s">
        <v>6</v>
      </c>
      <c r="F21" s="5" t="s">
        <v>6</v>
      </c>
      <c r="G21" s="5" t="s">
        <v>6</v>
      </c>
      <c r="H21" s="5" t="s">
        <v>6</v>
      </c>
      <c r="I21" s="5" t="s">
        <v>6</v>
      </c>
      <c r="J21" s="5" t="s">
        <v>6</v>
      </c>
      <c r="L21" s="5" t="s">
        <v>6</v>
      </c>
      <c r="M21" s="5" t="s">
        <v>6</v>
      </c>
      <c r="N21" s="5" t="s">
        <v>6</v>
      </c>
      <c r="O21" s="5" t="s">
        <v>6</v>
      </c>
      <c r="P21" s="5" t="s">
        <v>6</v>
      </c>
      <c r="Q21" s="5" t="s">
        <v>6</v>
      </c>
      <c r="R21" s="5" t="s">
        <v>6</v>
      </c>
      <c r="T21" s="5" t="s">
        <v>6</v>
      </c>
      <c r="U21" s="5" t="s">
        <v>6</v>
      </c>
      <c r="V21" s="5" t="s">
        <v>6</v>
      </c>
      <c r="W21" s="5" t="s">
        <v>6</v>
      </c>
      <c r="X21" s="5" t="s">
        <v>6</v>
      </c>
      <c r="Y21" s="5" t="s">
        <v>6</v>
      </c>
      <c r="Z21" s="5" t="s">
        <v>6</v>
      </c>
      <c r="AB21" s="10">
        <f>AB22/AB23</f>
        <v>0.63070418237403647</v>
      </c>
      <c r="AC21" s="10">
        <f t="shared" ref="AC21:AG21" si="36">AC22/AC23</f>
        <v>0.68977375415377284</v>
      </c>
      <c r="AD21" s="10">
        <f t="shared" si="36"/>
        <v>0.66250334796893251</v>
      </c>
      <c r="AE21" s="10">
        <f t="shared" si="36"/>
        <v>0.61744994727231606</v>
      </c>
      <c r="AF21" s="10">
        <f t="shared" si="36"/>
        <v>0.72356370870999165</v>
      </c>
      <c r="AG21" s="10">
        <f t="shared" si="36"/>
        <v>0.71688058266067689</v>
      </c>
      <c r="AH21" s="10">
        <f t="shared" ref="AH21" si="37">AH22/AH23</f>
        <v>0.63238638236472189</v>
      </c>
    </row>
    <row r="22" spans="2:34" x14ac:dyDescent="0.45">
      <c r="C22" t="s">
        <v>19</v>
      </c>
      <c r="D22" s="6" t="s">
        <v>6</v>
      </c>
      <c r="E22" s="6" t="s">
        <v>6</v>
      </c>
      <c r="F22" s="6" t="s">
        <v>6</v>
      </c>
      <c r="G22" s="6" t="s">
        <v>6</v>
      </c>
      <c r="H22" s="6" t="s">
        <v>6</v>
      </c>
      <c r="I22" s="6" t="s">
        <v>6</v>
      </c>
      <c r="J22" s="6" t="s">
        <v>6</v>
      </c>
      <c r="K22" s="9"/>
      <c r="L22" s="6" t="s">
        <v>6</v>
      </c>
      <c r="M22" s="6" t="s">
        <v>6</v>
      </c>
      <c r="N22" s="6" t="s">
        <v>6</v>
      </c>
      <c r="O22" s="6" t="s">
        <v>6</v>
      </c>
      <c r="P22" s="6" t="s">
        <v>6</v>
      </c>
      <c r="Q22" s="6" t="s">
        <v>6</v>
      </c>
      <c r="R22" s="6" t="s">
        <v>6</v>
      </c>
      <c r="S22" s="9"/>
      <c r="T22" s="6" t="s">
        <v>6</v>
      </c>
      <c r="U22" s="6" t="s">
        <v>6</v>
      </c>
      <c r="V22" s="6" t="s">
        <v>6</v>
      </c>
      <c r="W22" s="6" t="s">
        <v>6</v>
      </c>
      <c r="X22" s="6" t="s">
        <v>6</v>
      </c>
      <c r="Y22" s="6" t="s">
        <v>6</v>
      </c>
      <c r="Z22" s="6" t="s">
        <v>6</v>
      </c>
      <c r="AA22" s="9"/>
      <c r="AB22" s="9">
        <v>270264286</v>
      </c>
      <c r="AC22" s="9">
        <v>316117027</v>
      </c>
      <c r="AD22" s="9">
        <v>369117027</v>
      </c>
      <c r="AE22" s="9">
        <v>518649120</v>
      </c>
      <c r="AF22" s="9">
        <v>486235305</v>
      </c>
      <c r="AG22" s="9">
        <v>450975214</v>
      </c>
      <c r="AH22" s="9">
        <v>460199422</v>
      </c>
    </row>
    <row r="23" spans="2:34" x14ac:dyDescent="0.45">
      <c r="C23" t="s">
        <v>20</v>
      </c>
      <c r="D23" s="6" t="s">
        <v>6</v>
      </c>
      <c r="E23" s="6" t="s">
        <v>6</v>
      </c>
      <c r="F23" s="6" t="s">
        <v>6</v>
      </c>
      <c r="G23" s="6" t="s">
        <v>6</v>
      </c>
      <c r="H23" s="6" t="s">
        <v>6</v>
      </c>
      <c r="I23" s="6" t="s">
        <v>6</v>
      </c>
      <c r="J23" s="6" t="s">
        <v>6</v>
      </c>
      <c r="K23" s="9"/>
      <c r="L23" s="6" t="s">
        <v>6</v>
      </c>
      <c r="M23" s="6" t="s">
        <v>6</v>
      </c>
      <c r="N23" s="6" t="s">
        <v>6</v>
      </c>
      <c r="O23" s="6" t="s">
        <v>6</v>
      </c>
      <c r="P23" s="6" t="s">
        <v>6</v>
      </c>
      <c r="Q23" s="6" t="s">
        <v>6</v>
      </c>
      <c r="R23" s="6" t="s">
        <v>6</v>
      </c>
      <c r="S23" s="9"/>
      <c r="T23" s="6" t="s">
        <v>6</v>
      </c>
      <c r="U23" s="6" t="s">
        <v>6</v>
      </c>
      <c r="V23" s="6" t="s">
        <v>6</v>
      </c>
      <c r="W23" s="6" t="s">
        <v>6</v>
      </c>
      <c r="X23" s="6" t="s">
        <v>6</v>
      </c>
      <c r="Y23" s="6" t="s">
        <v>6</v>
      </c>
      <c r="Z23" s="6" t="s">
        <v>6</v>
      </c>
      <c r="AA23" s="9"/>
      <c r="AB23" s="9">
        <v>428511961</v>
      </c>
      <c r="AC23" s="9">
        <v>458290889</v>
      </c>
      <c r="AD23" s="9">
        <v>557154961</v>
      </c>
      <c r="AE23" s="9">
        <v>839985690</v>
      </c>
      <c r="AF23" s="9">
        <v>672000681</v>
      </c>
      <c r="AG23" s="9">
        <v>629079968</v>
      </c>
      <c r="AH23" s="9">
        <v>727718741</v>
      </c>
    </row>
    <row r="24" spans="2:34" x14ac:dyDescent="0.45">
      <c r="H24"/>
      <c r="I24"/>
      <c r="J24"/>
      <c r="X24"/>
      <c r="Y24"/>
      <c r="Z24"/>
    </row>
    <row r="25" spans="2:34" s="1" customFormat="1" x14ac:dyDescent="0.45">
      <c r="B25" s="1" t="s">
        <v>21</v>
      </c>
      <c r="C25" s="1" t="s">
        <v>22</v>
      </c>
      <c r="D25" s="10">
        <f>D26/D27</f>
        <v>0.1898797887230321</v>
      </c>
      <c r="E25" s="10">
        <f t="shared" ref="E25:I25" si="38">E26/E27</f>
        <v>0.19667712311093599</v>
      </c>
      <c r="F25" s="10">
        <f t="shared" si="38"/>
        <v>0.20533634151482805</v>
      </c>
      <c r="G25" s="10">
        <f t="shared" si="38"/>
        <v>0.20899944191806522</v>
      </c>
      <c r="H25" s="10">
        <f t="shared" si="38"/>
        <v>0.24544762193375713</v>
      </c>
      <c r="I25" s="10">
        <f t="shared" si="38"/>
        <v>0.24202782952195306</v>
      </c>
      <c r="J25" s="10">
        <f t="shared" ref="J25" si="39">J26/J27</f>
        <v>0.22717566782609036</v>
      </c>
      <c r="L25" s="10">
        <f>L26/L27</f>
        <v>0.15472202791684211</v>
      </c>
      <c r="M25" s="10">
        <f t="shared" ref="M25:Q25" si="40">M26/M27</f>
        <v>0.15100578531513287</v>
      </c>
      <c r="N25" s="10">
        <f t="shared" si="40"/>
        <v>0.17603557027939959</v>
      </c>
      <c r="O25" s="10">
        <f t="shared" si="40"/>
        <v>0.1410961363989244</v>
      </c>
      <c r="P25" s="10">
        <f t="shared" si="40"/>
        <v>0.14354536513994853</v>
      </c>
      <c r="Q25" s="10">
        <f t="shared" si="40"/>
        <v>0.13824940233523803</v>
      </c>
      <c r="R25" s="10">
        <f t="shared" ref="R25" si="41">R26/R27</f>
        <v>0.18130893258089048</v>
      </c>
      <c r="T25" s="10">
        <f>T26/T27</f>
        <v>0.18245892165692626</v>
      </c>
      <c r="U25" s="10">
        <f t="shared" ref="U25:Y25" si="42">U26/U27</f>
        <v>0.18619717249507967</v>
      </c>
      <c r="V25" s="10">
        <f t="shared" si="42"/>
        <v>0.1984061392225277</v>
      </c>
      <c r="W25" s="10">
        <f t="shared" si="42"/>
        <v>0.19035761915900706</v>
      </c>
      <c r="X25" s="10">
        <f t="shared" si="42"/>
        <v>0.21469632365099509</v>
      </c>
      <c r="Y25" s="10">
        <f t="shared" si="42"/>
        <v>0.21078638433607616</v>
      </c>
      <c r="Z25" s="10">
        <f t="shared" ref="Z25" si="43">Z26/Z27</f>
        <v>0.21563061530410105</v>
      </c>
      <c r="AB25" s="5" t="s">
        <v>6</v>
      </c>
      <c r="AC25" s="5" t="s">
        <v>6</v>
      </c>
      <c r="AD25" s="5" t="s">
        <v>6</v>
      </c>
      <c r="AE25" s="5" t="s">
        <v>6</v>
      </c>
      <c r="AF25" s="5" t="s">
        <v>6</v>
      </c>
      <c r="AG25" s="5" t="s">
        <v>6</v>
      </c>
      <c r="AH25" s="5" t="s">
        <v>6</v>
      </c>
    </row>
    <row r="26" spans="2:34" x14ac:dyDescent="0.45">
      <c r="C26" t="s">
        <v>23</v>
      </c>
      <c r="D26" s="9">
        <v>108414000</v>
      </c>
      <c r="E26" s="9">
        <v>108443000</v>
      </c>
      <c r="F26" s="9">
        <v>117100000</v>
      </c>
      <c r="G26" s="6">
        <v>123620000</v>
      </c>
      <c r="H26" s="6">
        <v>149761000</v>
      </c>
      <c r="I26" s="6">
        <v>163109000</v>
      </c>
      <c r="J26" s="6">
        <v>180535000</v>
      </c>
      <c r="K26" s="9"/>
      <c r="L26" s="9">
        <v>23635000</v>
      </c>
      <c r="M26" s="9">
        <v>24795000</v>
      </c>
      <c r="N26" s="9">
        <v>31100000</v>
      </c>
      <c r="O26" s="11">
        <v>31582000</v>
      </c>
      <c r="P26" s="11">
        <v>37854000</v>
      </c>
      <c r="Q26" s="11">
        <v>40128000</v>
      </c>
      <c r="R26" s="11">
        <v>48467000</v>
      </c>
      <c r="S26" s="9"/>
      <c r="T26" s="9">
        <f t="shared" ref="T26:Z27" si="44">D26+L26</f>
        <v>132049000</v>
      </c>
      <c r="U26" s="9">
        <f t="shared" si="44"/>
        <v>133238000</v>
      </c>
      <c r="V26" s="9">
        <f t="shared" si="44"/>
        <v>148200000</v>
      </c>
      <c r="W26" s="9">
        <f t="shared" si="44"/>
        <v>155202000</v>
      </c>
      <c r="X26" s="9">
        <f t="shared" si="44"/>
        <v>187615000</v>
      </c>
      <c r="Y26" s="9">
        <f t="shared" si="44"/>
        <v>203237000</v>
      </c>
      <c r="Z26" s="9">
        <f t="shared" si="44"/>
        <v>229002000</v>
      </c>
      <c r="AA26" s="9"/>
      <c r="AB26" s="6" t="s">
        <v>6</v>
      </c>
      <c r="AC26" s="6" t="s">
        <v>6</v>
      </c>
      <c r="AD26" s="6" t="s">
        <v>6</v>
      </c>
      <c r="AE26" s="6" t="s">
        <v>6</v>
      </c>
      <c r="AF26" s="6" t="s">
        <v>6</v>
      </c>
      <c r="AG26" s="6" t="s">
        <v>6</v>
      </c>
      <c r="AH26" s="6" t="s">
        <v>6</v>
      </c>
    </row>
    <row r="27" spans="2:34" x14ac:dyDescent="0.45">
      <c r="C27" t="s">
        <v>8</v>
      </c>
      <c r="D27" s="9">
        <f t="shared" ref="D27:I27" si="45">D6</f>
        <v>570961242</v>
      </c>
      <c r="E27" s="9">
        <f t="shared" si="45"/>
        <v>551375769</v>
      </c>
      <c r="F27" s="9">
        <f t="shared" si="45"/>
        <v>570283853</v>
      </c>
      <c r="G27" s="9">
        <f t="shared" si="45"/>
        <v>591484833</v>
      </c>
      <c r="H27" s="9">
        <f t="shared" si="45"/>
        <v>610154618</v>
      </c>
      <c r="I27" s="9">
        <f t="shared" si="45"/>
        <v>673926632</v>
      </c>
      <c r="J27" s="9">
        <f t="shared" ref="J27" si="46">J6</f>
        <v>794693383</v>
      </c>
      <c r="K27" s="9"/>
      <c r="L27" s="9">
        <f t="shared" ref="L27:Q27" si="47">L6</f>
        <v>152757822</v>
      </c>
      <c r="M27" s="9">
        <f t="shared" si="47"/>
        <v>164199007</v>
      </c>
      <c r="N27" s="9">
        <f t="shared" si="47"/>
        <v>176668840</v>
      </c>
      <c r="O27" s="9">
        <f t="shared" si="47"/>
        <v>223833202</v>
      </c>
      <c r="P27" s="9">
        <f t="shared" si="47"/>
        <v>263707574</v>
      </c>
      <c r="Q27" s="9">
        <f t="shared" si="47"/>
        <v>290258036</v>
      </c>
      <c r="R27" s="9">
        <f t="shared" ref="R27" si="48">R6</f>
        <v>267317221</v>
      </c>
      <c r="S27" s="9"/>
      <c r="T27" s="9">
        <f t="shared" si="44"/>
        <v>723719064</v>
      </c>
      <c r="U27" s="9">
        <f t="shared" si="44"/>
        <v>715574776</v>
      </c>
      <c r="V27" s="9">
        <f t="shared" si="44"/>
        <v>746952693</v>
      </c>
      <c r="W27" s="9">
        <f t="shared" si="44"/>
        <v>815318035</v>
      </c>
      <c r="X27" s="9">
        <f t="shared" si="44"/>
        <v>873862192</v>
      </c>
      <c r="Y27" s="9">
        <f t="shared" si="44"/>
        <v>964184668</v>
      </c>
      <c r="Z27" s="9">
        <f t="shared" si="44"/>
        <v>1062010604</v>
      </c>
      <c r="AA27" s="9"/>
      <c r="AB27" s="6" t="s">
        <v>6</v>
      </c>
      <c r="AC27" s="6" t="s">
        <v>6</v>
      </c>
      <c r="AD27" s="6" t="s">
        <v>6</v>
      </c>
      <c r="AE27" s="6" t="s">
        <v>6</v>
      </c>
      <c r="AF27" s="6" t="s">
        <v>6</v>
      </c>
      <c r="AG27" s="6" t="s">
        <v>6</v>
      </c>
      <c r="AH27" s="6" t="s">
        <v>6</v>
      </c>
    </row>
    <row r="28" spans="2:34" x14ac:dyDescent="0.45">
      <c r="H28"/>
      <c r="I28"/>
      <c r="J28"/>
      <c r="X28"/>
      <c r="Y28"/>
      <c r="Z28"/>
    </row>
    <row r="29" spans="2:34" s="1" customFormat="1" x14ac:dyDescent="0.45">
      <c r="B29" s="1" t="s">
        <v>24</v>
      </c>
      <c r="C29" s="1" t="s">
        <v>25</v>
      </c>
      <c r="D29" s="5" t="s">
        <v>6</v>
      </c>
      <c r="E29" s="5" t="s">
        <v>6</v>
      </c>
      <c r="F29" s="5" t="s">
        <v>6</v>
      </c>
      <c r="G29" s="5" t="s">
        <v>6</v>
      </c>
      <c r="H29" s="5" t="s">
        <v>6</v>
      </c>
      <c r="I29" s="5" t="s">
        <v>6</v>
      </c>
      <c r="J29" s="5" t="s">
        <v>6</v>
      </c>
      <c r="L29" s="5" t="s">
        <v>6</v>
      </c>
      <c r="M29" s="5" t="s">
        <v>6</v>
      </c>
      <c r="N29" s="5" t="s">
        <v>6</v>
      </c>
      <c r="O29" s="5" t="s">
        <v>6</v>
      </c>
      <c r="P29" s="5" t="s">
        <v>6</v>
      </c>
      <c r="Q29" s="5" t="s">
        <v>6</v>
      </c>
      <c r="R29" s="5" t="s">
        <v>6</v>
      </c>
      <c r="T29" s="5" t="s">
        <v>6</v>
      </c>
      <c r="U29" s="5" t="s">
        <v>6</v>
      </c>
      <c r="V29" s="5" t="s">
        <v>6</v>
      </c>
      <c r="W29" s="5" t="s">
        <v>6</v>
      </c>
      <c r="X29" s="5" t="s">
        <v>6</v>
      </c>
      <c r="Y29" s="5" t="s">
        <v>6</v>
      </c>
      <c r="Z29" s="5" t="s">
        <v>6</v>
      </c>
      <c r="AB29" s="10">
        <f>AB30/AB31</f>
        <v>0.40099223356687808</v>
      </c>
      <c r="AC29" s="10">
        <f t="shared" ref="AC29:AG29" si="49">AC30/AC31</f>
        <v>0.39448486326824417</v>
      </c>
      <c r="AD29" s="10">
        <f t="shared" si="49"/>
        <v>0.37601516142357627</v>
      </c>
      <c r="AE29" s="10">
        <f t="shared" si="49"/>
        <v>0.34374257564477767</v>
      </c>
      <c r="AF29" s="10">
        <f t="shared" si="49"/>
        <v>0.33407528765852734</v>
      </c>
      <c r="AG29" s="10">
        <f t="shared" si="49"/>
        <v>0.33376463908076748</v>
      </c>
      <c r="AH29" s="10">
        <f t="shared" ref="AH29" si="50">AH30/AH31</f>
        <v>0.33490280512444909</v>
      </c>
    </row>
    <row r="30" spans="2:34" x14ac:dyDescent="0.45">
      <c r="C30" t="s">
        <v>26</v>
      </c>
      <c r="D30" s="6" t="s">
        <v>6</v>
      </c>
      <c r="E30" s="6" t="s">
        <v>6</v>
      </c>
      <c r="F30" s="6" t="s">
        <v>6</v>
      </c>
      <c r="G30" s="6" t="s">
        <v>6</v>
      </c>
      <c r="H30" s="6" t="s">
        <v>6</v>
      </c>
      <c r="I30" s="6" t="s">
        <v>6</v>
      </c>
      <c r="J30" s="6" t="s">
        <v>6</v>
      </c>
      <c r="K30" s="9"/>
      <c r="L30" s="6" t="s">
        <v>6</v>
      </c>
      <c r="M30" s="6" t="s">
        <v>6</v>
      </c>
      <c r="N30" s="6" t="s">
        <v>6</v>
      </c>
      <c r="O30" s="6" t="s">
        <v>6</v>
      </c>
      <c r="P30" s="6" t="s">
        <v>6</v>
      </c>
      <c r="Q30" s="6" t="s">
        <v>6</v>
      </c>
      <c r="R30" s="6" t="s">
        <v>6</v>
      </c>
      <c r="S30" s="9"/>
      <c r="T30" s="6" t="s">
        <v>6</v>
      </c>
      <c r="U30" s="6" t="s">
        <v>6</v>
      </c>
      <c r="V30" s="6" t="s">
        <v>6</v>
      </c>
      <c r="W30" s="6" t="s">
        <v>6</v>
      </c>
      <c r="X30" s="6" t="s">
        <v>6</v>
      </c>
      <c r="Y30" s="6" t="s">
        <v>6</v>
      </c>
      <c r="Z30" s="6" t="s">
        <v>6</v>
      </c>
      <c r="AA30" s="9"/>
      <c r="AB30" s="9">
        <v>747148701</v>
      </c>
      <c r="AC30" s="9">
        <v>771613505</v>
      </c>
      <c r="AD30" s="9">
        <v>781020474</v>
      </c>
      <c r="AE30" s="9">
        <v>772567765</v>
      </c>
      <c r="AF30" s="9">
        <v>798215179</v>
      </c>
      <c r="AG30" s="9">
        <v>831698463</v>
      </c>
      <c r="AH30" s="9">
        <v>873359065</v>
      </c>
    </row>
    <row r="31" spans="2:34" x14ac:dyDescent="0.45">
      <c r="C31" t="s">
        <v>27</v>
      </c>
      <c r="D31" s="6" t="s">
        <v>6</v>
      </c>
      <c r="E31" s="6" t="s">
        <v>6</v>
      </c>
      <c r="F31" s="6" t="s">
        <v>6</v>
      </c>
      <c r="G31" s="6" t="s">
        <v>6</v>
      </c>
      <c r="H31" s="6" t="s">
        <v>6</v>
      </c>
      <c r="I31" s="6" t="s">
        <v>6</v>
      </c>
      <c r="J31" s="6" t="s">
        <v>6</v>
      </c>
      <c r="K31" s="9"/>
      <c r="L31" s="6" t="s">
        <v>6</v>
      </c>
      <c r="M31" s="6" t="s">
        <v>6</v>
      </c>
      <c r="N31" s="6" t="s">
        <v>6</v>
      </c>
      <c r="O31" s="6" t="s">
        <v>6</v>
      </c>
      <c r="P31" s="6" t="s">
        <v>6</v>
      </c>
      <c r="Q31" s="6" t="s">
        <v>6</v>
      </c>
      <c r="R31" s="6" t="s">
        <v>6</v>
      </c>
      <c r="S31" s="9"/>
      <c r="T31" s="6" t="s">
        <v>6</v>
      </c>
      <c r="U31" s="6" t="s">
        <v>6</v>
      </c>
      <c r="V31" s="6" t="s">
        <v>6</v>
      </c>
      <c r="W31" s="6" t="s">
        <v>6</v>
      </c>
      <c r="X31" s="6" t="s">
        <v>6</v>
      </c>
      <c r="Y31" s="6" t="s">
        <v>6</v>
      </c>
      <c r="Z31" s="6" t="s">
        <v>6</v>
      </c>
      <c r="AA31" s="9"/>
      <c r="AB31" s="9">
        <v>1863249805</v>
      </c>
      <c r="AC31" s="9">
        <v>1956002820</v>
      </c>
      <c r="AD31" s="9">
        <v>2077098357</v>
      </c>
      <c r="AE31" s="9">
        <v>2247518404</v>
      </c>
      <c r="AF31" s="9">
        <v>2389327222</v>
      </c>
      <c r="AG31" s="9">
        <v>2491871114</v>
      </c>
      <c r="AH31" s="9">
        <v>2607798596</v>
      </c>
    </row>
    <row r="33" spans="2:32" x14ac:dyDescent="0.45">
      <c r="B33" s="7" t="s">
        <v>28</v>
      </c>
    </row>
    <row r="34" spans="2:32" x14ac:dyDescent="0.45">
      <c r="B34" s="1" t="s">
        <v>29</v>
      </c>
    </row>
    <row r="35" spans="2:32" x14ac:dyDescent="0.45">
      <c r="B35" s="15"/>
      <c r="C35" s="16"/>
      <c r="D35" s="16"/>
      <c r="E35" s="16"/>
      <c r="F35" s="16"/>
      <c r="G35" s="16"/>
      <c r="H35" s="17"/>
      <c r="I35" s="17"/>
      <c r="J35" s="17"/>
    </row>
    <row r="36" spans="2:32" ht="15.75" x14ac:dyDescent="0.5">
      <c r="B36" s="8" t="s">
        <v>30</v>
      </c>
    </row>
    <row r="37" spans="2:32" ht="71.25" customHeight="1" x14ac:dyDescent="0.45">
      <c r="C37" s="21" t="s">
        <v>31</v>
      </c>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13"/>
    </row>
    <row r="38" spans="2:32" ht="51.75" customHeight="1" x14ac:dyDescent="0.45">
      <c r="C38" s="21" t="s">
        <v>34</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13"/>
    </row>
    <row r="39" spans="2:32" ht="53.25" customHeight="1" x14ac:dyDescent="0.45">
      <c r="C39" s="21" t="s">
        <v>33</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13"/>
    </row>
    <row r="40" spans="2:32" ht="15.75" x14ac:dyDescent="0.5">
      <c r="B40" s="8" t="s">
        <v>32</v>
      </c>
    </row>
    <row r="41" spans="2:32" ht="57.75" customHeight="1" x14ac:dyDescent="0.45">
      <c r="C41" s="21" t="s">
        <v>35</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13"/>
    </row>
    <row r="42" spans="2:32" ht="47.25" customHeight="1" x14ac:dyDescent="0.45">
      <c r="C42" s="21" t="s">
        <v>36</v>
      </c>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13"/>
    </row>
  </sheetData>
  <mergeCells count="9">
    <mergeCell ref="C42:AE42"/>
    <mergeCell ref="C37:AE37"/>
    <mergeCell ref="C38:AE38"/>
    <mergeCell ref="C39:AE39"/>
    <mergeCell ref="D1:J1"/>
    <mergeCell ref="L1:R1"/>
    <mergeCell ref="T1:Z1"/>
    <mergeCell ref="AB1:AH1"/>
    <mergeCell ref="C41:AE41"/>
  </mergeCells>
  <pageMargins left="0.7" right="0.7" top="0.75" bottom="0.75" header="0.3" footer="0.3"/>
  <pageSetup scale="54" orientation="landscape" r:id="rId1"/>
  <headerFooter>
    <oddFooter>&amp;LAvista
&amp;F&amp;RPage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1FCAC725B0DB4BB6E7832DFE660163" ma:contentTypeVersion="4" ma:contentTypeDescription="Create a new document." ma:contentTypeScope="" ma:versionID="e0f4808f29201609a9ae76debffc2a24">
  <xsd:schema xmlns:xsd="http://www.w3.org/2001/XMLSchema" xmlns:xs="http://www.w3.org/2001/XMLSchema" xmlns:p="http://schemas.microsoft.com/office/2006/metadata/properties" xmlns:ns2="8631f6a1-3b4f-4428-93db-9674ed83f32f" xmlns:ns3="5c8a3a3b-b028-43f9-8125-5ba62f0aa0ef" targetNamespace="http://schemas.microsoft.com/office/2006/metadata/properties" ma:root="true" ma:fieldsID="68601460b66e0ab8b657166dde075193" ns2:_="" ns3:_="">
    <xsd:import namespace="8631f6a1-3b4f-4428-93db-9674ed83f32f"/>
    <xsd:import namespace="5c8a3a3b-b028-43f9-8125-5ba62f0aa0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31f6a1-3b4f-4428-93db-9674ed83f3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8a3a3b-b028-43f9-8125-5ba62f0aa0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BF55CB-F74E-4AFD-A85B-13166E37369E}">
  <ds:schemaRefs>
    <ds:schemaRef ds:uri="http://schemas.microsoft.com/sharepoint/v3/contenttype/forms"/>
  </ds:schemaRefs>
</ds:datastoreItem>
</file>

<file path=customXml/itemProps2.xml><?xml version="1.0" encoding="utf-8"?>
<ds:datastoreItem xmlns:ds="http://schemas.openxmlformats.org/officeDocument/2006/customXml" ds:itemID="{0ABE58C1-5DAF-465F-A0F3-0F3985CFA02F}">
  <ds:schemaRefs>
    <ds:schemaRef ds:uri="http://purl.org/dc/elements/1.1/"/>
    <ds:schemaRef ds:uri="http://schemas.microsoft.com/office/2006/documentManagement/types"/>
    <ds:schemaRef ds:uri="8631f6a1-3b4f-4428-93db-9674ed83f32f"/>
    <ds:schemaRef ds:uri="http://schemas.openxmlformats.org/package/2006/metadata/core-properties"/>
    <ds:schemaRef ds:uri="http://purl.org/dc/dcmitype/"/>
    <ds:schemaRef ds:uri="http://schemas.microsoft.com/office/infopath/2007/PartnerControls"/>
    <ds:schemaRef ds:uri="5c8a3a3b-b028-43f9-8125-5ba62f0aa0ef"/>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523AEDF2-D84C-4F36-AC90-70EE499AC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31f6a1-3b4f-4428-93db-9674ed83f32f"/>
    <ds:schemaRef ds:uri="5c8a3a3b-b028-43f9-8125-5ba62f0aa0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 Eff &amp; Earnings Metrics</vt:lpstr>
    </vt:vector>
  </TitlesOfParts>
  <Manager/>
  <Company>Avista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Boynton, Kim</dc:creator>
  <cp:keywords/>
  <dc:description/>
  <cp:lastModifiedBy>Ghering, Amanda</cp:lastModifiedBy>
  <cp:revision/>
  <dcterms:created xsi:type="dcterms:W3CDTF">2023-01-18T21:12:42Z</dcterms:created>
  <dcterms:modified xsi:type="dcterms:W3CDTF">2026-04-30T00:31:01Z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0x010100931FCAC725B0DB4BB6E7832DFE660163</vt:lpwstr>
  </property>
  <property fmtid="{D5CDD505-2E9C-101B-9397-08002B2CF9AE}" pid="3" name="{A44787D4-0540-4523-9961-78E4036D8C6D}">
    <vt:lpwstr>{8F583750-2754-4432-B1DC-3DCCEDFA8ECB}</vt:lpwstr>
  </property>
</Properties>
</file>